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7425" activeTab="4"/>
  </bookViews>
  <sheets>
    <sheet name="1-2 " sheetId="6" r:id="rId1"/>
    <sheet name="3" sheetId="11" r:id="rId2"/>
    <sheet name="4" sheetId="12" r:id="rId3"/>
    <sheet name="5" sheetId="16" r:id="rId4"/>
    <sheet name="6" sheetId="15" r:id="rId5"/>
    <sheet name="7" sheetId="14" r:id="rId6"/>
    <sheet name="8" sheetId="8" r:id="rId7"/>
    <sheet name="000" sheetId="13" state="hidden" r:id="rId8"/>
  </sheets>
  <definedNames>
    <definedName name="_xlnm.Print_Area" localSheetId="7">'000'!$A$1:$I$29</definedName>
    <definedName name="_xlnm.Print_Area" localSheetId="0">'1-2 '!$A$1:$I$28</definedName>
    <definedName name="_xlnm.Print_Area" localSheetId="1">'3'!$A$1:$E$26</definedName>
    <definedName name="_xlnm.Print_Area" localSheetId="2">'4'!$A$1:$J$24</definedName>
    <definedName name="_xlnm.Print_Area" localSheetId="3">'5'!$A$1:$H$25</definedName>
    <definedName name="_xlnm.Print_Area" localSheetId="4">'6'!$A$1:$I$30</definedName>
    <definedName name="_xlnm.Print_Area" localSheetId="5">'7'!$A$1:$P$28</definedName>
    <definedName name="_xlnm.Print_Area" localSheetId="6">'8'!$A$1:$F$26</definedName>
  </definedNames>
  <calcPr calcId="124519"/>
</workbook>
</file>

<file path=xl/calcChain.xml><?xml version="1.0" encoding="utf-8"?>
<calcChain xmlns="http://schemas.openxmlformats.org/spreadsheetml/2006/main">
  <c r="E26" i="15"/>
  <c r="Q11"/>
  <c r="H8" i="11"/>
  <c r="H19" i="16"/>
  <c r="H18"/>
  <c r="H17"/>
  <c r="H16"/>
  <c r="H15"/>
  <c r="H14"/>
  <c r="H13"/>
  <c r="H12"/>
  <c r="E12" i="11"/>
  <c r="E9"/>
  <c r="G16" i="6"/>
  <c r="H16" s="1"/>
  <c r="D16" i="11"/>
  <c r="C12"/>
  <c r="C8"/>
  <c r="C13" s="1"/>
  <c r="H12" i="12"/>
  <c r="G12"/>
  <c r="F12"/>
  <c r="C12"/>
  <c r="B14"/>
  <c r="J11"/>
  <c r="J12" i="15"/>
  <c r="N11"/>
  <c r="O12"/>
  <c r="L12"/>
  <c r="M10"/>
  <c r="N10" s="1"/>
  <c r="K12"/>
  <c r="I12"/>
  <c r="F12"/>
  <c r="G12" s="1"/>
  <c r="G9"/>
  <c r="Q9" s="1"/>
  <c r="G10"/>
  <c r="H10" s="1"/>
  <c r="E12"/>
  <c r="H11"/>
  <c r="D12"/>
  <c r="H9"/>
  <c r="O8"/>
  <c r="L8"/>
  <c r="K8"/>
  <c r="J8"/>
  <c r="I8"/>
  <c r="I26" s="1"/>
  <c r="Q12" l="1"/>
  <c r="Q10"/>
  <c r="H12"/>
  <c r="C17" i="11"/>
  <c r="D8" i="15"/>
  <c r="N13" i="14"/>
  <c r="D19" i="8"/>
  <c r="C19"/>
  <c r="E13"/>
  <c r="F13" s="1"/>
  <c r="E11"/>
  <c r="F11" s="1"/>
  <c r="G15" i="6"/>
  <c r="H15" s="1"/>
  <c r="H8" i="12"/>
  <c r="G23" i="15"/>
  <c r="G24"/>
  <c r="G25"/>
  <c r="G22"/>
  <c r="P19" i="14"/>
  <c r="P20"/>
  <c r="P21"/>
  <c r="P22"/>
  <c r="Q14"/>
  <c r="Q15"/>
  <c r="Q16"/>
  <c r="Q17"/>
  <c r="Q18"/>
  <c r="P14"/>
  <c r="P15"/>
  <c r="P16"/>
  <c r="P17"/>
  <c r="P18"/>
  <c r="Q12"/>
  <c r="P12"/>
  <c r="N12"/>
  <c r="L12"/>
  <c r="J12"/>
  <c r="H12"/>
  <c r="F12"/>
  <c r="Q10"/>
  <c r="P9"/>
  <c r="P10"/>
  <c r="N10"/>
  <c r="L10"/>
  <c r="J10"/>
  <c r="H10"/>
  <c r="F10"/>
  <c r="Q9"/>
  <c r="N9"/>
  <c r="L9"/>
  <c r="J9"/>
  <c r="H9"/>
  <c r="F9"/>
  <c r="Q13"/>
  <c r="P13"/>
  <c r="Q11"/>
  <c r="P11"/>
  <c r="Q6"/>
  <c r="Q7"/>
  <c r="O8"/>
  <c r="O23" s="1"/>
  <c r="M8"/>
  <c r="K8"/>
  <c r="K23" s="1"/>
  <c r="I8"/>
  <c r="G8"/>
  <c r="E8"/>
  <c r="E23" s="1"/>
  <c r="D8"/>
  <c r="P7"/>
  <c r="P6"/>
  <c r="Q19"/>
  <c r="Q20"/>
  <c r="Q21"/>
  <c r="Q22"/>
  <c r="Q5"/>
  <c r="P5"/>
  <c r="H23" i="15" l="1"/>
  <c r="Q23"/>
  <c r="D26"/>
  <c r="H22"/>
  <c r="Q22"/>
  <c r="H24"/>
  <c r="Q24"/>
  <c r="H25"/>
  <c r="Q25"/>
  <c r="E19" i="8"/>
  <c r="F19" s="1"/>
  <c r="S12" i="14"/>
  <c r="S9"/>
  <c r="P8"/>
  <c r="S10"/>
  <c r="Q8"/>
  <c r="Q23" s="1"/>
  <c r="H11" i="16"/>
  <c r="H10"/>
  <c r="H9"/>
  <c r="H8"/>
  <c r="H7"/>
  <c r="H6"/>
  <c r="H5"/>
  <c r="E20"/>
  <c r="F20"/>
  <c r="G20"/>
  <c r="G6" i="15"/>
  <c r="G7"/>
  <c r="G13"/>
  <c r="G14"/>
  <c r="G15"/>
  <c r="G16"/>
  <c r="G17"/>
  <c r="G18"/>
  <c r="G19"/>
  <c r="G20"/>
  <c r="G21"/>
  <c r="G5"/>
  <c r="J14"/>
  <c r="J15"/>
  <c r="J16"/>
  <c r="J17"/>
  <c r="J18"/>
  <c r="J19"/>
  <c r="J20"/>
  <c r="J21"/>
  <c r="J22"/>
  <c r="J23"/>
  <c r="J24"/>
  <c r="J25"/>
  <c r="H21" l="1"/>
  <c r="Q21"/>
  <c r="H19"/>
  <c r="Q19"/>
  <c r="H17"/>
  <c r="Q17"/>
  <c r="H15"/>
  <c r="Q15"/>
  <c r="H13"/>
  <c r="Q13"/>
  <c r="H6"/>
  <c r="Q6"/>
  <c r="Q5"/>
  <c r="H5"/>
  <c r="H18"/>
  <c r="Q18"/>
  <c r="H16"/>
  <c r="Q16"/>
  <c r="H14"/>
  <c r="Q14"/>
  <c r="H7"/>
  <c r="Q7"/>
  <c r="H20"/>
  <c r="Q20"/>
  <c r="M5"/>
  <c r="N5" s="1"/>
  <c r="O24"/>
  <c r="O22"/>
  <c r="O25"/>
  <c r="O23"/>
  <c r="O20"/>
  <c r="O21"/>
  <c r="O19"/>
  <c r="O18"/>
  <c r="O16"/>
  <c r="O17"/>
  <c r="O15"/>
  <c r="O14"/>
  <c r="O13"/>
  <c r="E5" i="8"/>
  <c r="F5" s="1"/>
  <c r="E6"/>
  <c r="E7"/>
  <c r="E8"/>
  <c r="E9"/>
  <c r="E10"/>
  <c r="E12"/>
  <c r="E14"/>
  <c r="F14" s="1"/>
  <c r="E15"/>
  <c r="E16"/>
  <c r="E17"/>
  <c r="E18"/>
  <c r="M6" i="15"/>
  <c r="N6" s="1"/>
  <c r="M7"/>
  <c r="N7" s="1"/>
  <c r="M9"/>
  <c r="K13"/>
  <c r="M13" s="1"/>
  <c r="N13" s="1"/>
  <c r="K14"/>
  <c r="M14" s="1"/>
  <c r="N14" s="1"/>
  <c r="K15"/>
  <c r="M15" s="1"/>
  <c r="N15" s="1"/>
  <c r="K16"/>
  <c r="M16" s="1"/>
  <c r="N16" s="1"/>
  <c r="K17"/>
  <c r="M17" s="1"/>
  <c r="N17" s="1"/>
  <c r="K18"/>
  <c r="M18" s="1"/>
  <c r="N18" s="1"/>
  <c r="K19"/>
  <c r="M19" s="1"/>
  <c r="N19" s="1"/>
  <c r="K20"/>
  <c r="M20" s="1"/>
  <c r="N20" s="1"/>
  <c r="K21"/>
  <c r="M21" s="1"/>
  <c r="N21" s="1"/>
  <c r="K22"/>
  <c r="M22" s="1"/>
  <c r="N22" s="1"/>
  <c r="K23"/>
  <c r="M23" s="1"/>
  <c r="N23" s="1"/>
  <c r="K24"/>
  <c r="M24" s="1"/>
  <c r="N24" s="1"/>
  <c r="K25"/>
  <c r="M25" s="1"/>
  <c r="N25" s="1"/>
  <c r="F8" i="12"/>
  <c r="N16" i="14"/>
  <c r="D23"/>
  <c r="P23" s="1"/>
  <c r="F8" i="15"/>
  <c r="F26" s="1"/>
  <c r="N9" l="1"/>
  <c r="M12"/>
  <c r="N12" s="1"/>
  <c r="F14" i="12"/>
  <c r="G8" i="15"/>
  <c r="M8"/>
  <c r="N8" s="1"/>
  <c r="H13" i="14"/>
  <c r="L11"/>
  <c r="J11"/>
  <c r="N11"/>
  <c r="H11"/>
  <c r="F11"/>
  <c r="D8" i="11"/>
  <c r="D12"/>
  <c r="H8" i="15" l="1"/>
  <c r="G26"/>
  <c r="Q26" s="1"/>
  <c r="Q8"/>
  <c r="H26"/>
  <c r="S11" i="14"/>
  <c r="O26" i="15"/>
  <c r="D13" i="11"/>
  <c r="G14" i="6"/>
  <c r="H14" s="1"/>
  <c r="D20" i="16" l="1"/>
  <c r="H20" s="1"/>
  <c r="G13" i="6"/>
  <c r="H13" s="1"/>
  <c r="M23" i="14" l="1"/>
  <c r="I23"/>
  <c r="G23"/>
  <c r="F8" l="1"/>
  <c r="H8"/>
  <c r="J8"/>
  <c r="L8"/>
  <c r="N8"/>
  <c r="S8" l="1"/>
  <c r="D17" i="11"/>
  <c r="E15" l="1"/>
  <c r="E11"/>
  <c r="G12" i="6"/>
  <c r="H12" s="1"/>
  <c r="F23" i="14" l="1"/>
  <c r="N23"/>
  <c r="J23"/>
  <c r="L23"/>
  <c r="H23"/>
  <c r="N15"/>
  <c r="L15"/>
  <c r="J15"/>
  <c r="H15"/>
  <c r="F15"/>
  <c r="L20"/>
  <c r="H20"/>
  <c r="F14"/>
  <c r="S15" l="1"/>
  <c r="S23"/>
  <c r="L5"/>
  <c r="H14" l="1"/>
  <c r="N5"/>
  <c r="N6"/>
  <c r="N7"/>
  <c r="N14"/>
  <c r="F18" i="8"/>
  <c r="F17"/>
  <c r="F16"/>
  <c r="F15"/>
  <c r="F10"/>
  <c r="F12"/>
  <c r="F9"/>
  <c r="F8"/>
  <c r="F6"/>
  <c r="F7"/>
  <c r="E4"/>
  <c r="F4" s="1"/>
  <c r="F5" i="14" l="1"/>
  <c r="H5"/>
  <c r="J5"/>
  <c r="F6"/>
  <c r="H6"/>
  <c r="J6"/>
  <c r="L6"/>
  <c r="F7"/>
  <c r="H7"/>
  <c r="J7"/>
  <c r="L7"/>
  <c r="F13"/>
  <c r="J13"/>
  <c r="L13"/>
  <c r="J14"/>
  <c r="L14"/>
  <c r="F16"/>
  <c r="H16"/>
  <c r="J16"/>
  <c r="L16"/>
  <c r="F17"/>
  <c r="H17"/>
  <c r="J17"/>
  <c r="L17"/>
  <c r="N17"/>
  <c r="F18"/>
  <c r="H18"/>
  <c r="J18"/>
  <c r="L18"/>
  <c r="N18"/>
  <c r="F19"/>
  <c r="H19"/>
  <c r="J19"/>
  <c r="L19"/>
  <c r="N19"/>
  <c r="F20"/>
  <c r="J20"/>
  <c r="N20"/>
  <c r="F21"/>
  <c r="H21"/>
  <c r="J21"/>
  <c r="L21"/>
  <c r="N21"/>
  <c r="F22"/>
  <c r="H22"/>
  <c r="J22"/>
  <c r="L22"/>
  <c r="N22"/>
  <c r="S18" l="1"/>
  <c r="S17"/>
  <c r="S16"/>
  <c r="S14"/>
  <c r="S13"/>
  <c r="S22"/>
  <c r="S20"/>
  <c r="S5"/>
  <c r="S21"/>
  <c r="S19"/>
  <c r="S7"/>
  <c r="S6"/>
  <c r="G11" i="6"/>
  <c r="H11" s="1"/>
  <c r="B8" i="12"/>
  <c r="C8"/>
  <c r="D8"/>
  <c r="G8"/>
  <c r="G14" s="1"/>
  <c r="C14"/>
  <c r="H14"/>
  <c r="I11" s="1"/>
  <c r="J5"/>
  <c r="J6"/>
  <c r="J7"/>
  <c r="J9"/>
  <c r="J10"/>
  <c r="J15"/>
  <c r="J4"/>
  <c r="D14" l="1"/>
  <c r="I13"/>
  <c r="I4"/>
  <c r="I12"/>
  <c r="I10"/>
  <c r="I7"/>
  <c r="I9"/>
  <c r="I5"/>
  <c r="I8"/>
  <c r="G19" i="13"/>
  <c r="G25" s="1"/>
  <c r="F19"/>
  <c r="F25" s="1"/>
  <c r="D25"/>
  <c r="E25"/>
  <c r="H25"/>
  <c r="C19"/>
  <c r="C24"/>
  <c r="I14" i="12" l="1"/>
  <c r="C25" i="13"/>
  <c r="J12" i="12" l="1"/>
  <c r="J8"/>
  <c r="E10" i="11" l="1"/>
  <c r="E13"/>
  <c r="J14" i="12"/>
  <c r="E8" i="11" l="1"/>
  <c r="E5"/>
  <c r="E16"/>
  <c r="E17" s="1"/>
  <c r="E14"/>
  <c r="E7"/>
  <c r="E6"/>
  <c r="E4"/>
</calcChain>
</file>

<file path=xl/sharedStrings.xml><?xml version="1.0" encoding="utf-8"?>
<sst xmlns="http://schemas.openxmlformats.org/spreadsheetml/2006/main" count="276" uniqueCount="159">
  <si>
    <t xml:space="preserve">السنة </t>
  </si>
  <si>
    <t xml:space="preserve">كمية الإنتاج </t>
  </si>
  <si>
    <t xml:space="preserve">المحافظة </t>
  </si>
  <si>
    <t xml:space="preserve">نينوى </t>
  </si>
  <si>
    <t>كركوك</t>
  </si>
  <si>
    <t>صلاح الدين</t>
  </si>
  <si>
    <t>النجف</t>
  </si>
  <si>
    <t>كربلاء</t>
  </si>
  <si>
    <t>بابل</t>
  </si>
  <si>
    <t>القادسية</t>
  </si>
  <si>
    <t>ديالى</t>
  </si>
  <si>
    <t>واسط</t>
  </si>
  <si>
    <t>البصرة</t>
  </si>
  <si>
    <t>المثنى</t>
  </si>
  <si>
    <t xml:space="preserve">ذي قار </t>
  </si>
  <si>
    <t>ميسان</t>
  </si>
  <si>
    <t>المحافظة</t>
  </si>
  <si>
    <t>بغداد</t>
  </si>
  <si>
    <t>الرصافة</t>
  </si>
  <si>
    <t>الكرخ</t>
  </si>
  <si>
    <t>الصدر</t>
  </si>
  <si>
    <t>%</t>
  </si>
  <si>
    <t>المصدر : وزارة الكهرباء / مركز المعلوماتية / قسم الإحصاء</t>
  </si>
  <si>
    <t xml:space="preserve">محطات الإنتاج </t>
  </si>
  <si>
    <t xml:space="preserve">عدد الوحدات </t>
  </si>
  <si>
    <t xml:space="preserve">عدد الوحدات العاملة </t>
  </si>
  <si>
    <t>المجموع</t>
  </si>
  <si>
    <t>ديزلات ساندة</t>
  </si>
  <si>
    <t>المجموع الكلي</t>
  </si>
  <si>
    <t>عدد المحطات</t>
  </si>
  <si>
    <t>ديزلات وزارة النفط</t>
  </si>
  <si>
    <t xml:space="preserve">جدول (6-5) </t>
  </si>
  <si>
    <t xml:space="preserve">  </t>
  </si>
  <si>
    <t xml:space="preserve">الجهاز المركزي للإحصاء / العراق </t>
  </si>
  <si>
    <t xml:space="preserve"> محطات الإنتاج </t>
  </si>
  <si>
    <t>المحطات الغازية</t>
  </si>
  <si>
    <t>المحطات الكهرومائية</t>
  </si>
  <si>
    <t xml:space="preserve">المحطات البخارية </t>
  </si>
  <si>
    <t>المحطات المتنقلة</t>
  </si>
  <si>
    <t xml:space="preserve">المحطات الكهرومائية </t>
  </si>
  <si>
    <t>سعة اكبر وحدة تصميمية (ميكا واط)</t>
  </si>
  <si>
    <t>مجموع السعة التصميمية للوحدات العاملة (ميكا واط)</t>
  </si>
  <si>
    <t xml:space="preserve"> عدد محطات إنتاج الطاقة الكهربائية حسب المحافظة لسنة 2012</t>
  </si>
  <si>
    <t>نينوى</t>
  </si>
  <si>
    <t>الانبار</t>
  </si>
  <si>
    <t>ذي قار</t>
  </si>
  <si>
    <t>أقليم كردستان</t>
  </si>
  <si>
    <t>دهوك</t>
  </si>
  <si>
    <t>السليمانية</t>
  </si>
  <si>
    <t xml:space="preserve">اربيل </t>
  </si>
  <si>
    <t>المحطات البخارية</t>
  </si>
  <si>
    <t>محطات الديزل</t>
  </si>
  <si>
    <t xml:space="preserve">المحطات الغازية  </t>
  </si>
  <si>
    <t>مجموع السعة التصميمية للوحدات (ميكا واط)</t>
  </si>
  <si>
    <t xml:space="preserve">المنزلي </t>
  </si>
  <si>
    <t xml:space="preserve">التجاري </t>
  </si>
  <si>
    <t>الحكومي</t>
  </si>
  <si>
    <t xml:space="preserve">الزراعي </t>
  </si>
  <si>
    <t xml:space="preserve">الصناعي </t>
  </si>
  <si>
    <t>إجمالي</t>
  </si>
  <si>
    <t>إجمالي العراق</t>
  </si>
  <si>
    <t>إجمالي المحطات</t>
  </si>
  <si>
    <t>إجمالي الديزلات</t>
  </si>
  <si>
    <t xml:space="preserve">قسم إحصاءات البيئة - الجهاز المركزي للإحصاء/ العراق </t>
  </si>
  <si>
    <t>..</t>
  </si>
  <si>
    <t>.. بيانات غير متوفرة</t>
  </si>
  <si>
    <t xml:space="preserve"> </t>
  </si>
  <si>
    <t xml:space="preserve">الأنبار </t>
  </si>
  <si>
    <t>تدقيق مجموع النسب</t>
  </si>
  <si>
    <t>تدقيق مجموع الكميات</t>
  </si>
  <si>
    <t xml:space="preserve"> كمية الكهرباء      المستوردة + البارجات  (م.و.س) </t>
  </si>
  <si>
    <t>كمية الكهرباء المعدّة للبيع (م.و.س)</t>
  </si>
  <si>
    <t xml:space="preserve">م.و.س =  ميكا واط . ساعة </t>
  </si>
  <si>
    <t xml:space="preserve">كمية الإنتاج (م.و.س) </t>
  </si>
  <si>
    <t xml:space="preserve">(م.و.س) </t>
  </si>
  <si>
    <t>إجمالي مبيعات الطاقة الكهربائية (ميكا واط.ساعة)</t>
  </si>
  <si>
    <t>عدد السكان *</t>
  </si>
  <si>
    <t>النسبة المئوية</t>
  </si>
  <si>
    <t>كمية الطاقة الكهربائية المستلمة من مديريات النقل (المعدّة للبيع) (ميكا واط.ساعة)</t>
  </si>
  <si>
    <t xml:space="preserve"> كمية الكهرباء الإجمالية المنتجة المولّدة (م.و.س) </t>
  </si>
  <si>
    <t>عدد محطات أنتاج الطاقة الكهربائية حسب النوع</t>
  </si>
  <si>
    <t>الطاقة الكهربائية المشتراة من إقليم كردستان</t>
  </si>
  <si>
    <t>معدل الإنتاج الفعلّي (ميكا واط)</t>
  </si>
  <si>
    <t>إجمالي بغداد</t>
  </si>
  <si>
    <t xml:space="preserve">اجمالي الطاقة الكهربائية المستوردة + الطاقة المشتراة من إقليم كردستان + الطاقة المضافة من الإستثمار </t>
  </si>
  <si>
    <r>
      <t xml:space="preserve">محطات الديزل + ديزلات هونداي + ديزلات </t>
    </r>
    <r>
      <rPr>
        <b/>
        <sz val="10"/>
        <rFont val="Times New Roman"/>
        <family val="1"/>
        <scheme val="major"/>
      </rPr>
      <t>STX</t>
    </r>
  </si>
  <si>
    <t>ملاحظة : كمية ضائعات الطاقة الكهربائية في المحافظات بضمنها الإستهلاك الداخلي للكهرباء داخل محطات إنتاج الطاقة الكهربائية وايضاً في حالة كونها تشمل مجمع سكني</t>
  </si>
  <si>
    <t>المحطات المتنقلة **</t>
  </si>
  <si>
    <t>** لا توجد كميات إنتاج للطاقة الكهربائية للمحطات المتنقلة بسبب عطل هذه المحطات</t>
  </si>
  <si>
    <t>الكهرباء المعدة للبيع</t>
  </si>
  <si>
    <t>نسبة الضائعات</t>
  </si>
  <si>
    <t>المستلمة - المباعة</t>
  </si>
  <si>
    <t>كل الضائعات</t>
  </si>
  <si>
    <t xml:space="preserve">كمية الضائعات </t>
  </si>
  <si>
    <t xml:space="preserve">الإستهلاك الداخلي </t>
  </si>
  <si>
    <t>مجموع الضائعات بضمنها الإستهلاك الداخلي</t>
  </si>
  <si>
    <t>إجمالي منظومة الطاقة الكهربائية في العراق</t>
  </si>
  <si>
    <t xml:space="preserve">ملاحظة : البيانات في الخلية المضللة تمثل المعدل </t>
  </si>
  <si>
    <r>
      <t xml:space="preserve">نصيب الفرد من الكهرباء (ميكا واط . ساعة)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</si>
  <si>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r>
      <t xml:space="preserve">نصيب الفرد من الكهرباء في الساعة (ميكا واط.ساعة)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</si>
  <si>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t xml:space="preserve">جدول (3) </t>
  </si>
  <si>
    <t xml:space="preserve">جدول (4) </t>
  </si>
  <si>
    <t xml:space="preserve">جدول (6) </t>
  </si>
  <si>
    <t xml:space="preserve">جدول (7) </t>
  </si>
  <si>
    <t>* عدد السكان حسب تقديرات الجهاز المركزي للإحصاء</t>
  </si>
  <si>
    <t>المتجاوزين</t>
  </si>
  <si>
    <t xml:space="preserve">قسم إحصاءات البيئة - الجهاز المركزي للإحصاء / العراق </t>
  </si>
  <si>
    <t>جدول (5)</t>
  </si>
  <si>
    <r>
      <t xml:space="preserve">الطاقة الكهربائية المستوردة </t>
    </r>
    <r>
      <rPr>
        <b/>
        <sz val="10"/>
        <rFont val="Arial"/>
        <family val="2"/>
        <scheme val="minor"/>
      </rPr>
      <t>+ الاستثمار</t>
    </r>
  </si>
  <si>
    <t>إجمالي مبيعات الطاقة الكهربائية (ميكا واط . ساعة)</t>
  </si>
  <si>
    <t>أصناف الإستهلاك (ميكا واط . ساعة)</t>
  </si>
  <si>
    <t xml:space="preserve"> (ميكا واط . ساعة)</t>
  </si>
  <si>
    <t>إجمالي مبيعات الطاقة الكهربائية من مديريات التوزيع (ميكا واط . ساعة)</t>
  </si>
  <si>
    <t>ضائعات الطاقة الكهربائية (ميكا واط . ساعة)</t>
  </si>
  <si>
    <t>نصيب الفرد من الكهرباء المباعة (ميكا واط . ساعة / سنة)</t>
  </si>
  <si>
    <t>نصيب الفرد من الكهرباء المباعة (ميكا واط . ساعة)</t>
  </si>
  <si>
    <t>محطات الديزل (الكهرباء)</t>
  </si>
  <si>
    <t>ملاحظة :  كمية إنتاج الطاقة الكهربائية بإستثناء إنتاج محطات إقليم كردستان</t>
  </si>
  <si>
    <t xml:space="preserve">2015 </t>
  </si>
  <si>
    <t xml:space="preserve">2016 </t>
  </si>
  <si>
    <t xml:space="preserve">2017 </t>
  </si>
  <si>
    <t>نصيب الفرد من الطاقة الكهربائية المباعة حسب المحافظة لسنة 2019</t>
  </si>
  <si>
    <t xml:space="preserve">كمية إنتاج الطاقة الكهربائية للسنوات (2014 - 2019) </t>
  </si>
  <si>
    <t>كمية الطاقة الكهربائية الإجمالية المنتجة المولّـدة والمستوردة والمعـدّة للبيع ونصيب الفرد مـن الكهرباء المعدّة للبيع للسنوات (2014 - 2019)</t>
  </si>
  <si>
    <t>عدد محطات إنتاج الطاقة الكهربائية والكمية المنتجة منها ونسبة المشاركة لسنة 2019</t>
  </si>
  <si>
    <t>ملاحظة : لاتوجد كمية للطاقة الكهربائية من البارجات لسنة 2019 بسبب الازمة المالية وانهاء عقد الشركة</t>
  </si>
  <si>
    <t xml:space="preserve">إجمالي الإنتاج الكلي للمنظومة الكهربائية </t>
  </si>
  <si>
    <t>*** تمثل الطاقة الكهربائية المستوردة من دول الجوار والطاقة المضافة من الاستثمار</t>
  </si>
  <si>
    <t>** بضمنها الطاقة الكمهربائية المشراة من اقليم كردستان</t>
  </si>
  <si>
    <t>الشركة العامة</t>
  </si>
  <si>
    <t xml:space="preserve">  إن علامة السالب المذكورة في محافظة كركوك هي وجود اخطاء بالقوائم الصادرة لم يتم قرائتها والزيادة بالقراءة تظهر بالأشهر التي بعدها وهذا يعني ان النقص الحاصل يعوض بالشهر الذي بعده * </t>
  </si>
  <si>
    <t>توزيع الطاقة الكهربائية المباعة حسب أصناف الإستهلاك ونسبها المئوية موزّعة حسب الشركات والمحافظات لسنة 2019</t>
  </si>
  <si>
    <t>كمية الطاقة الكهربائية المستلمة من مديريات النقل (الكهرباء المعدّة للبيع) وكمية الضائعات ونسبها المئوية وإجمالي مبيعات الطاقة الكهربائية حسب المحافظة لسنة 2019</t>
  </si>
  <si>
    <t>توزيع بغداد</t>
  </si>
  <si>
    <t>توزيع الشمال</t>
  </si>
  <si>
    <t>توزيع الوسط</t>
  </si>
  <si>
    <t>توزيع الجنوب</t>
  </si>
  <si>
    <t xml:space="preserve">كمية الطاقة الكهربائية المستلمة من مديريات النقل (المعدّة للبيع) </t>
  </si>
  <si>
    <t xml:space="preserve">شرق الأنبار </t>
  </si>
  <si>
    <t>توزيع الرمادي</t>
  </si>
  <si>
    <t>الفرات الأعلى</t>
  </si>
  <si>
    <t>إجمالي الأنبار</t>
  </si>
  <si>
    <t>عدد محطات إنتاج الطاقة الكهربائية الكلّي حسب النوع والمحافظة لسنة 2019</t>
  </si>
  <si>
    <t>* ان المحطات الغازية (بزركان 1 وبزركان 2) تعتبر محطة واحدة في محافظة ميسان ، كما هو الحال للمحطات الغازية (خور الزبير 1 وخور الزبير 2) تعتبر محطة واحدة في محافظة البصرة</t>
  </si>
  <si>
    <t>عدد محطات ووحدات إنتاج الطاقة الكهربائية والسعة التصميمية ومعدل الإنتاج الفعلي ونسبة المشاركة لسنة 2019</t>
  </si>
  <si>
    <t>نسبة المشاركة %</t>
  </si>
  <si>
    <t>الطاقة المستوردة + المحطات الاستثمارية</t>
  </si>
  <si>
    <t>م.و.س/ سنة = ميكا واط . ساعة / سنة</t>
  </si>
  <si>
    <t xml:space="preserve">جدول (1) </t>
  </si>
  <si>
    <t xml:space="preserve">جدول (2) </t>
  </si>
  <si>
    <t xml:space="preserve">* عدد السكان حسب تقديرات الجهاز المركزي للإحصاء، وبالنسبة للسنوات (2015 ، 2016 ، 2017) ، وبناءاً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العمرعند الولادة </t>
  </si>
  <si>
    <t>****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للسنوات (2017 ، 2018 ، 2019) بسبب الازمة المالية وإنهاء عقد الشركة</t>
  </si>
  <si>
    <t xml:space="preserve">نصيب الفرد من الكهرباء المعدّة للبيع (م.و.س) </t>
  </si>
  <si>
    <t>المصدر : وزارة الكهرباء / الدائرة الفنية / مركز المعلوماتية والنظم / قسم الإحصاء المركزي</t>
  </si>
  <si>
    <t>*</t>
  </si>
  <si>
    <t xml:space="preserve">جدول (8) </t>
  </si>
  <si>
    <t>نصيب الفرد من الكهرباء المعدّة للبيع (م.و.س/ سنة)</t>
  </si>
  <si>
    <t xml:space="preserve">المحطات الغازية </t>
  </si>
  <si>
    <t>ملاحظة : ان عدد المحطات المتنقلة عددها (6) محطات لكنها متوقفة عن العمل ، وعدد محطات ديزلات هونداي هي مجموعة محطات تتوزع في (9) مواقع وعدد ديزلات الساندة محطة واحدة وبهذا يصبح عدد المحطات الكلي (71) محطة لانتاج الطاقة الكهربائية</t>
  </si>
</sst>
</file>

<file path=xl/styles.xml><?xml version="1.0" encoding="utf-8"?>
<styleSheet xmlns="http://schemas.openxmlformats.org/spreadsheetml/2006/main">
  <numFmts count="7">
    <numFmt numFmtId="164" formatCode="_-* #,##0.00_-;\-* #,##0.00_-;_-* &quot;-&quot;??_-;_-@_-"/>
    <numFmt numFmtId="165" formatCode="0.00000"/>
    <numFmt numFmtId="166" formatCode="0.0000"/>
    <numFmt numFmtId="167" formatCode="0.0"/>
    <numFmt numFmtId="168" formatCode="#,##0.0"/>
    <numFmt numFmtId="169" formatCode="_-* #,##0_-;\-* #,##0_-;_-* &quot;-&quot;??_-;_-@_-"/>
    <numFmt numFmtId="170" formatCode="#,##0.00000"/>
  </numFmts>
  <fonts count="32">
    <font>
      <sz val="10"/>
      <name val="Arial"/>
    </font>
    <font>
      <sz val="10"/>
      <name val="Arial"/>
      <family val="2"/>
    </font>
    <font>
      <b/>
      <sz val="12"/>
      <name val="Simplified Arabic"/>
      <family val="1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rgb="FF632523"/>
      <name val="Arial"/>
      <family val="2"/>
    </font>
    <font>
      <b/>
      <sz val="9"/>
      <color rgb="FF632523"/>
      <name val="Arial"/>
      <family val="2"/>
      <scheme val="minor"/>
    </font>
    <font>
      <sz val="10"/>
      <color rgb="FF632523"/>
      <name val="Arial"/>
      <family val="2"/>
    </font>
    <font>
      <b/>
      <sz val="10"/>
      <color rgb="FF632523"/>
      <name val="Arial"/>
      <family val="2"/>
    </font>
    <font>
      <b/>
      <sz val="9"/>
      <color rgb="FF632523"/>
      <name val="Times New Roman"/>
      <family val="1"/>
    </font>
    <font>
      <b/>
      <sz val="12"/>
      <color rgb="FF632523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10"/>
      <name val="Times New Roman"/>
      <family val="1"/>
      <scheme val="major"/>
    </font>
    <font>
      <b/>
      <sz val="11"/>
      <name val="Arial"/>
      <family val="2"/>
    </font>
    <font>
      <b/>
      <sz val="9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scheme val="major"/>
    </font>
    <font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9FD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56426E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NumberFormat="1"/>
    <xf numFmtId="164" fontId="9" fillId="0" borderId="0" xfId="1" applyFont="1" applyBorder="1" applyAlignment="1">
      <alignment horizontal="right" vertical="center" readingOrder="2"/>
    </xf>
    <xf numFmtId="0" fontId="6" fillId="0" borderId="4" xfId="0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left" vertical="center" wrapText="1" readingOrder="2"/>
    </xf>
    <xf numFmtId="1" fontId="6" fillId="0" borderId="2" xfId="1" applyNumberFormat="1" applyFont="1" applyFill="1" applyBorder="1" applyAlignment="1">
      <alignment horizontal="left" vertical="center" wrapText="1" readingOrder="2"/>
    </xf>
    <xf numFmtId="1" fontId="6" fillId="0" borderId="0" xfId="1" applyNumberFormat="1" applyFont="1" applyBorder="1" applyAlignment="1">
      <alignment horizontal="left" vertical="center" wrapText="1" readingOrder="2"/>
    </xf>
    <xf numFmtId="1" fontId="6" fillId="0" borderId="2" xfId="1" applyNumberFormat="1" applyFont="1" applyBorder="1" applyAlignment="1">
      <alignment horizontal="left" vertical="center" wrapText="1" readingOrder="2"/>
    </xf>
    <xf numFmtId="168" fontId="6" fillId="0" borderId="2" xfId="1" applyNumberFormat="1" applyFont="1" applyBorder="1" applyAlignment="1">
      <alignment horizontal="left" vertical="center" wrapText="1" readingOrder="2"/>
    </xf>
    <xf numFmtId="3" fontId="6" fillId="0" borderId="0" xfId="1" applyNumberFormat="1" applyFont="1" applyBorder="1" applyAlignment="1">
      <alignment horizontal="left" vertical="center" wrapText="1" readingOrder="2"/>
    </xf>
    <xf numFmtId="3" fontId="6" fillId="0" borderId="2" xfId="1" applyNumberFormat="1" applyFont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horizontal="left" vertical="center" wrapText="1" readingOrder="2"/>
    </xf>
    <xf numFmtId="168" fontId="6" fillId="0" borderId="0" xfId="1" applyNumberFormat="1" applyFont="1" applyFill="1" applyBorder="1" applyAlignment="1">
      <alignment horizontal="left" vertical="center" wrapText="1" readingOrder="2"/>
    </xf>
    <xf numFmtId="3" fontId="6" fillId="0" borderId="4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/>
    </xf>
    <xf numFmtId="164" fontId="10" fillId="2" borderId="10" xfId="1" applyFont="1" applyFill="1" applyBorder="1" applyAlignment="1">
      <alignment horizontal="right" vertical="center" wrapText="1"/>
    </xf>
    <xf numFmtId="164" fontId="0" fillId="0" borderId="11" xfId="1" applyFont="1" applyBorder="1"/>
    <xf numFmtId="0" fontId="0" fillId="0" borderId="11" xfId="0" applyBorder="1"/>
    <xf numFmtId="168" fontId="6" fillId="0" borderId="0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Border="1" applyAlignment="1">
      <alignment horizontal="left" vertical="center" wrapText="1" readingOrder="2"/>
    </xf>
    <xf numFmtId="1" fontId="6" fillId="0" borderId="15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Fill="1" applyBorder="1" applyAlignment="1">
      <alignment horizontal="left" vertical="center" wrapText="1" readingOrder="2"/>
    </xf>
    <xf numFmtId="1" fontId="6" fillId="0" borderId="15" xfId="1" applyNumberFormat="1" applyFont="1" applyFill="1" applyBorder="1" applyAlignment="1">
      <alignment horizontal="left" vertical="center" wrapText="1" readingOrder="2"/>
    </xf>
    <xf numFmtId="168" fontId="6" fillId="0" borderId="15" xfId="1" applyNumberFormat="1" applyFont="1" applyFill="1" applyBorder="1" applyAlignment="1">
      <alignment horizontal="left" vertical="center" wrapText="1" readingOrder="2"/>
    </xf>
    <xf numFmtId="164" fontId="9" fillId="0" borderId="0" xfId="1" applyFont="1" applyBorder="1" applyAlignment="1">
      <alignment horizontal="right" vertical="center" wrapText="1" readingOrder="1"/>
    </xf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9" fontId="6" fillId="0" borderId="15" xfId="1" applyNumberFormat="1" applyFont="1" applyBorder="1"/>
    <xf numFmtId="1" fontId="6" fillId="4" borderId="2" xfId="1" applyNumberFormat="1" applyFont="1" applyFill="1" applyBorder="1" applyAlignment="1">
      <alignment horizontal="left" vertical="center" wrapText="1" readingOrder="2"/>
    </xf>
    <xf numFmtId="1" fontId="6" fillId="4" borderId="8" xfId="1" applyNumberFormat="1" applyFont="1" applyFill="1" applyBorder="1" applyAlignment="1">
      <alignment horizontal="left" vertical="center" wrapText="1" readingOrder="2"/>
    </xf>
    <xf numFmtId="0" fontId="9" fillId="0" borderId="3" xfId="0" applyFont="1" applyBorder="1" applyAlignment="1">
      <alignment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left" vertical="center" wrapText="1"/>
    </xf>
    <xf numFmtId="3" fontId="6" fillId="0" borderId="7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0" fillId="5" borderId="0" xfId="0" applyNumberFormat="1" applyFill="1"/>
    <xf numFmtId="0" fontId="0" fillId="5" borderId="0" xfId="0" applyFill="1"/>
    <xf numFmtId="0" fontId="5" fillId="0" borderId="0" xfId="0" applyFont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3" fontId="6" fillId="0" borderId="8" xfId="1" applyNumberFormat="1" applyFont="1" applyBorder="1" applyAlignment="1">
      <alignment horizontal="left" vertical="center" wrapText="1" readingOrder="2"/>
    </xf>
    <xf numFmtId="167" fontId="0" fillId="0" borderId="0" xfId="0" applyNumberFormat="1"/>
    <xf numFmtId="166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left" vertical="center" wrapText="1" readingOrder="2"/>
    </xf>
    <xf numFmtId="165" fontId="6" fillId="0" borderId="3" xfId="0" applyNumberFormat="1" applyFont="1" applyFill="1" applyBorder="1" applyAlignment="1">
      <alignment horizontal="left" vertical="center" wrapText="1" readingOrder="2"/>
    </xf>
    <xf numFmtId="164" fontId="10" fillId="0" borderId="11" xfId="1" applyFont="1" applyBorder="1" applyAlignment="1">
      <alignment horizontal="right" vertical="center" wrapText="1"/>
    </xf>
    <xf numFmtId="164" fontId="10" fillId="0" borderId="9" xfId="1" applyFont="1" applyBorder="1" applyAlignment="1">
      <alignment horizontal="right" vertical="center" wrapText="1"/>
    </xf>
    <xf numFmtId="164" fontId="10" fillId="0" borderId="2" xfId="1" applyFont="1" applyBorder="1" applyAlignment="1">
      <alignment horizontal="right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4" xfId="1" applyFont="1" applyBorder="1" applyAlignment="1">
      <alignment horizontal="right" vertical="center" wrapText="1"/>
    </xf>
    <xf numFmtId="0" fontId="0" fillId="8" borderId="0" xfId="0" applyFill="1"/>
    <xf numFmtId="164" fontId="10" fillId="4" borderId="2" xfId="1" applyFont="1" applyFill="1" applyBorder="1" applyAlignment="1">
      <alignment horizontal="right" vertical="center" wrapText="1"/>
    </xf>
    <xf numFmtId="0" fontId="0" fillId="0" borderId="0" xfId="0" applyFill="1"/>
    <xf numFmtId="2" fontId="6" fillId="0" borderId="4" xfId="0" applyNumberFormat="1" applyFont="1" applyFill="1" applyBorder="1" applyAlignment="1">
      <alignment horizontal="left" vertical="center" wrapText="1" readingOrder="2"/>
    </xf>
    <xf numFmtId="165" fontId="6" fillId="0" borderId="4" xfId="0" applyNumberFormat="1" applyFont="1" applyFill="1" applyBorder="1" applyAlignment="1">
      <alignment horizontal="left" vertical="center" wrapText="1" readingOrder="2"/>
    </xf>
    <xf numFmtId="0" fontId="1" fillId="0" borderId="0" xfId="0" applyFont="1"/>
    <xf numFmtId="3" fontId="6" fillId="0" borderId="4" xfId="1" applyNumberFormat="1" applyFont="1" applyBorder="1" applyAlignment="1">
      <alignment horizontal="left" vertical="center" wrapText="1" readingOrder="2"/>
    </xf>
    <xf numFmtId="3" fontId="6" fillId="0" borderId="9" xfId="1" applyNumberFormat="1" applyFont="1" applyBorder="1" applyAlignment="1">
      <alignment horizontal="left" vertical="center" wrapText="1" readingOrder="2"/>
    </xf>
    <xf numFmtId="0" fontId="16" fillId="0" borderId="0" xfId="0" applyFont="1"/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4" borderId="2" xfId="1" applyNumberFormat="1" applyFont="1" applyFill="1" applyBorder="1" applyAlignment="1">
      <alignment vertical="center" wrapText="1" readingOrder="2"/>
    </xf>
    <xf numFmtId="0" fontId="18" fillId="0" borderId="11" xfId="1" applyNumberFormat="1" applyFont="1" applyBorder="1" applyAlignment="1">
      <alignment vertical="center" wrapText="1"/>
    </xf>
    <xf numFmtId="3" fontId="6" fillId="4" borderId="0" xfId="1" applyNumberFormat="1" applyFont="1" applyFill="1" applyBorder="1" applyAlignment="1">
      <alignment vertical="center" wrapText="1" readingOrder="2"/>
    </xf>
    <xf numFmtId="3" fontId="6" fillId="4" borderId="8" xfId="1" applyNumberFormat="1" applyFont="1" applyFill="1" applyBorder="1" applyAlignment="1">
      <alignment vertical="center" wrapText="1" readingOrder="2"/>
    </xf>
    <xf numFmtId="3" fontId="6" fillId="4" borderId="11" xfId="1" applyNumberFormat="1" applyFont="1" applyFill="1" applyBorder="1" applyAlignment="1">
      <alignment vertical="center" wrapText="1" readingOrder="2"/>
    </xf>
    <xf numFmtId="3" fontId="6" fillId="4" borderId="9" xfId="1" applyNumberFormat="1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vertical="center" wrapText="1"/>
    </xf>
    <xf numFmtId="3" fontId="6" fillId="4" borderId="6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167" fontId="6" fillId="0" borderId="0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3" fontId="6" fillId="4" borderId="15" xfId="0" applyNumberFormat="1" applyFont="1" applyFill="1" applyBorder="1" applyAlignment="1">
      <alignment horizontal="left" vertical="center" wrapText="1"/>
    </xf>
    <xf numFmtId="3" fontId="6" fillId="4" borderId="0" xfId="1" applyNumberFormat="1" applyFont="1" applyFill="1" applyBorder="1" applyAlignment="1">
      <alignment horizontal="left" vertical="center" wrapText="1" readingOrder="2"/>
    </xf>
    <xf numFmtId="3" fontId="6" fillId="4" borderId="8" xfId="1" applyNumberFormat="1" applyFont="1" applyFill="1" applyBorder="1" applyAlignment="1">
      <alignment horizontal="left" vertical="center" wrapText="1" readingOrder="2"/>
    </xf>
    <xf numFmtId="3" fontId="6" fillId="4" borderId="2" xfId="1" applyNumberFormat="1" applyFont="1" applyFill="1" applyBorder="1" applyAlignment="1">
      <alignment horizontal="left" vertical="center" wrapText="1" readingOrder="2"/>
    </xf>
    <xf numFmtId="3" fontId="6" fillId="4" borderId="4" xfId="1" applyNumberFormat="1" applyFont="1" applyFill="1" applyBorder="1" applyAlignment="1">
      <alignment horizontal="left" vertical="center" wrapText="1" readingOrder="2"/>
    </xf>
    <xf numFmtId="3" fontId="6" fillId="0" borderId="12" xfId="1" applyNumberFormat="1" applyFont="1" applyBorder="1" applyAlignment="1">
      <alignment horizontal="left" vertical="center" wrapText="1" readingOrder="2"/>
    </xf>
    <xf numFmtId="3" fontId="6" fillId="4" borderId="11" xfId="1" applyNumberFormat="1" applyFont="1" applyFill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vertical="center" wrapText="1" readingOrder="2"/>
    </xf>
    <xf numFmtId="168" fontId="6" fillId="0" borderId="8" xfId="1" applyNumberFormat="1" applyFont="1" applyBorder="1" applyAlignment="1">
      <alignment horizontal="left" vertical="center" wrapText="1" readingOrder="2"/>
    </xf>
    <xf numFmtId="3" fontId="6" fillId="4" borderId="7" xfId="1" applyNumberFormat="1" applyFont="1" applyFill="1" applyBorder="1" applyAlignment="1">
      <alignment horizontal="left" vertical="center" wrapText="1" readingOrder="2"/>
    </xf>
    <xf numFmtId="3" fontId="6" fillId="0" borderId="3" xfId="1" applyNumberFormat="1" applyFont="1" applyBorder="1" applyAlignment="1">
      <alignment horizontal="left" vertical="center" wrapText="1" readingOrder="2"/>
    </xf>
    <xf numFmtId="0" fontId="14" fillId="0" borderId="0" xfId="0" applyFont="1" applyBorder="1" applyAlignment="1">
      <alignment vertical="center" wrapText="1"/>
    </xf>
    <xf numFmtId="164" fontId="21" fillId="6" borderId="16" xfId="1" applyFont="1" applyFill="1" applyBorder="1" applyAlignment="1">
      <alignment horizontal="center" vertical="center" wrapText="1"/>
    </xf>
    <xf numFmtId="164" fontId="9" fillId="6" borderId="16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1" fontId="13" fillId="0" borderId="16" xfId="0" applyNumberFormat="1" applyFont="1" applyBorder="1" applyAlignment="1">
      <alignment horizontal="center" vertical="center"/>
    </xf>
    <xf numFmtId="167" fontId="10" fillId="0" borderId="16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17" xfId="0" applyFont="1" applyBorder="1" applyAlignment="1">
      <alignment horizontal="center"/>
    </xf>
    <xf numFmtId="3" fontId="6" fillId="0" borderId="8" xfId="1" applyNumberFormat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1" fontId="6" fillId="4" borderId="15" xfId="0" applyNumberFormat="1" applyFont="1" applyFill="1" applyBorder="1" applyAlignment="1">
      <alignment horizontal="left" vertical="center" wrapText="1"/>
    </xf>
    <xf numFmtId="1" fontId="6" fillId="4" borderId="0" xfId="0" applyNumberFormat="1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vertical="center" wrapText="1"/>
    </xf>
    <xf numFmtId="1" fontId="6" fillId="4" borderId="15" xfId="0" applyNumberFormat="1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3" fontId="0" fillId="0" borderId="0" xfId="0" applyNumberFormat="1"/>
    <xf numFmtId="3" fontId="6" fillId="4" borderId="9" xfId="1" applyNumberFormat="1" applyFont="1" applyFill="1" applyBorder="1" applyAlignment="1">
      <alignment horizontal="left" vertical="center" wrapText="1" readingOrder="2"/>
    </xf>
    <xf numFmtId="165" fontId="6" fillId="0" borderId="8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horizontal="left" vertical="center" wrapText="1"/>
    </xf>
    <xf numFmtId="4" fontId="6" fillId="0" borderId="8" xfId="1" applyNumberFormat="1" applyFont="1" applyBorder="1" applyAlignment="1">
      <alignment horizontal="left" vertical="center" wrapText="1"/>
    </xf>
    <xf numFmtId="3" fontId="24" fillId="0" borderId="0" xfId="0" applyNumberFormat="1" applyFont="1"/>
    <xf numFmtId="167" fontId="10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164" fontId="5" fillId="0" borderId="0" xfId="1" applyFont="1" applyBorder="1" applyAlignment="1">
      <alignment horizontal="center" vertical="center" wrapText="1"/>
    </xf>
    <xf numFmtId="164" fontId="5" fillId="0" borderId="0" xfId="1" applyFont="1" applyBorder="1" applyAlignment="1">
      <alignment vertical="center" wrapText="1"/>
    </xf>
    <xf numFmtId="0" fontId="14" fillId="4" borderId="0" xfId="0" applyFont="1" applyFill="1" applyBorder="1" applyAlignment="1">
      <alignment horizontal="right" vertical="center" readingOrder="2"/>
    </xf>
    <xf numFmtId="164" fontId="25" fillId="0" borderId="0" xfId="1" applyFont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 readingOrder="2"/>
    </xf>
    <xf numFmtId="0" fontId="9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164" fontId="1" fillId="0" borderId="0" xfId="1" applyFont="1"/>
    <xf numFmtId="0" fontId="9" fillId="0" borderId="0" xfId="0" applyFont="1" applyAlignment="1">
      <alignment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64" fontId="9" fillId="9" borderId="7" xfId="1" applyFont="1" applyFill="1" applyBorder="1" applyAlignment="1">
      <alignment horizontal="right" vertical="center" wrapText="1"/>
    </xf>
    <xf numFmtId="3" fontId="6" fillId="9" borderId="15" xfId="1" applyNumberFormat="1" applyFont="1" applyFill="1" applyBorder="1" applyAlignment="1">
      <alignment horizontal="left" vertical="center" wrapText="1" readingOrder="2"/>
    </xf>
    <xf numFmtId="3" fontId="20" fillId="9" borderId="15" xfId="1" applyNumberFormat="1" applyFont="1" applyFill="1" applyBorder="1" applyAlignment="1">
      <alignment horizontal="left" vertical="center" wrapText="1" readingOrder="2"/>
    </xf>
    <xf numFmtId="167" fontId="6" fillId="9" borderId="15" xfId="1" applyNumberFormat="1" applyFont="1" applyFill="1" applyBorder="1" applyAlignment="1">
      <alignment horizontal="left" vertical="center" wrapText="1" readingOrder="2"/>
    </xf>
    <xf numFmtId="0" fontId="5" fillId="0" borderId="13" xfId="0" quotePrefix="1" applyFont="1" applyBorder="1" applyAlignment="1">
      <alignment horizontal="right" vertical="center" wrapText="1"/>
    </xf>
    <xf numFmtId="0" fontId="12" fillId="10" borderId="10" xfId="1" applyNumberFormat="1" applyFont="1" applyFill="1" applyBorder="1" applyAlignment="1">
      <alignment horizontal="right" vertical="center" wrapText="1"/>
    </xf>
    <xf numFmtId="164" fontId="12" fillId="10" borderId="5" xfId="1" applyFont="1" applyFill="1" applyBorder="1" applyAlignment="1">
      <alignment horizontal="right" vertical="center" wrapText="1"/>
    </xf>
    <xf numFmtId="0" fontId="12" fillId="10" borderId="5" xfId="1" quotePrefix="1" applyNumberFormat="1" applyFont="1" applyFill="1" applyBorder="1" applyAlignment="1">
      <alignment horizontal="right" vertical="center" wrapText="1" readingOrder="2"/>
    </xf>
    <xf numFmtId="164" fontId="12" fillId="10" borderId="10" xfId="1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right" vertical="center" wrapText="1"/>
    </xf>
    <xf numFmtId="164" fontId="12" fillId="10" borderId="14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11" xfId="1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/>
    </xf>
    <xf numFmtId="164" fontId="10" fillId="0" borderId="0" xfId="1" applyFont="1" applyBorder="1" applyAlignment="1">
      <alignment horizontal="right" vertical="center" wrapText="1"/>
    </xf>
    <xf numFmtId="3" fontId="6" fillId="0" borderId="8" xfId="1" applyNumberFormat="1" applyFont="1" applyBorder="1" applyAlignment="1">
      <alignment vertical="center" wrapText="1" readingOrder="2"/>
    </xf>
    <xf numFmtId="164" fontId="10" fillId="0" borderId="15" xfId="1" applyFont="1" applyBorder="1" applyAlignment="1">
      <alignment horizontal="right" vertical="center" wrapText="1"/>
    </xf>
    <xf numFmtId="3" fontId="6" fillId="4" borderId="15" xfId="1" applyNumberFormat="1" applyFont="1" applyFill="1" applyBorder="1" applyAlignment="1">
      <alignment horizontal="left" vertical="center" wrapText="1" readingOrder="2"/>
    </xf>
    <xf numFmtId="3" fontId="6" fillId="0" borderId="7" xfId="1" applyNumberFormat="1" applyFont="1" applyBorder="1" applyAlignment="1">
      <alignment horizontal="left" vertical="center" wrapText="1" readingOrder="2"/>
    </xf>
    <xf numFmtId="1" fontId="13" fillId="0" borderId="19" xfId="0" applyNumberFormat="1" applyFont="1" applyBorder="1" applyAlignment="1">
      <alignment horizontal="center" vertical="center"/>
    </xf>
    <xf numFmtId="1" fontId="27" fillId="0" borderId="18" xfId="0" applyNumberFormat="1" applyFont="1" applyBorder="1" applyAlignment="1">
      <alignment horizontal="center" vertical="center"/>
    </xf>
    <xf numFmtId="164" fontId="12" fillId="10" borderId="5" xfId="1" applyFont="1" applyFill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left" vertical="center" wrapText="1"/>
    </xf>
    <xf numFmtId="4" fontId="6" fillId="0" borderId="11" xfId="1" applyNumberFormat="1" applyFont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4" fontId="6" fillId="4" borderId="7" xfId="1" applyNumberFormat="1" applyFont="1" applyFill="1" applyBorder="1" applyAlignment="1">
      <alignment vertical="center" wrapText="1"/>
    </xf>
    <xf numFmtId="4" fontId="6" fillId="0" borderId="0" xfId="1" applyNumberFormat="1" applyFont="1" applyBorder="1" applyAlignment="1">
      <alignment horizontal="left" vertical="center" wrapText="1"/>
    </xf>
    <xf numFmtId="3" fontId="24" fillId="9" borderId="15" xfId="0" applyNumberFormat="1" applyFont="1" applyFill="1" applyBorder="1" applyAlignment="1">
      <alignment vertical="center" wrapText="1"/>
    </xf>
    <xf numFmtId="3" fontId="6" fillId="4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vertical="center" wrapText="1" readingOrder="2"/>
    </xf>
    <xf numFmtId="168" fontId="6" fillId="0" borderId="15" xfId="1" applyNumberFormat="1" applyFont="1" applyBorder="1" applyAlignment="1">
      <alignment horizontal="left" vertical="center" wrapText="1" readingOrder="2"/>
    </xf>
    <xf numFmtId="168" fontId="6" fillId="0" borderId="7" xfId="1" applyNumberFormat="1" applyFont="1" applyBorder="1" applyAlignment="1">
      <alignment horizontal="left" vertical="center" wrapText="1" readingOrder="2"/>
    </xf>
    <xf numFmtId="168" fontId="6" fillId="0" borderId="1" xfId="1" applyNumberFormat="1" applyFont="1" applyBorder="1" applyAlignment="1">
      <alignment horizontal="left" vertical="center" wrapText="1" readingOrder="2"/>
    </xf>
    <xf numFmtId="0" fontId="23" fillId="0" borderId="4" xfId="0" applyFont="1" applyFill="1" applyBorder="1" applyAlignment="1">
      <alignment horizontal="right" vertical="center" wrapText="1"/>
    </xf>
    <xf numFmtId="164" fontId="22" fillId="10" borderId="10" xfId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68" fontId="5" fillId="0" borderId="0" xfId="0" applyNumberFormat="1" applyFont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3" fontId="23" fillId="9" borderId="15" xfId="1" applyNumberFormat="1" applyFont="1" applyFill="1" applyBorder="1" applyAlignment="1">
      <alignment horizontal="right" vertical="center" wrapText="1" readingOrder="2"/>
    </xf>
    <xf numFmtId="0" fontId="6" fillId="4" borderId="15" xfId="0" applyFont="1" applyFill="1" applyBorder="1" applyAlignment="1">
      <alignment horizontal="left" vertical="center" wrapText="1"/>
    </xf>
    <xf numFmtId="3" fontId="6" fillId="12" borderId="5" xfId="1" applyNumberFormat="1" applyFont="1" applyFill="1" applyBorder="1" applyAlignment="1">
      <alignment horizontal="left" vertical="center" wrapText="1" readingOrder="2"/>
    </xf>
    <xf numFmtId="3" fontId="6" fillId="12" borderId="3" xfId="1" applyNumberFormat="1" applyFont="1" applyFill="1" applyBorder="1" applyAlignment="1">
      <alignment horizontal="left" vertical="center" wrapText="1" readingOrder="2"/>
    </xf>
    <xf numFmtId="3" fontId="6" fillId="12" borderId="13" xfId="1" applyNumberFormat="1" applyFont="1" applyFill="1" applyBorder="1" applyAlignment="1">
      <alignment horizontal="left" vertical="center" wrapText="1" readingOrder="2"/>
    </xf>
    <xf numFmtId="167" fontId="6" fillId="12" borderId="15" xfId="1" applyNumberFormat="1" applyFont="1" applyFill="1" applyBorder="1" applyAlignment="1">
      <alignment horizontal="left" vertical="center" wrapText="1" readingOrder="2"/>
    </xf>
    <xf numFmtId="3" fontId="6" fillId="12" borderId="15" xfId="1" applyNumberFormat="1" applyFont="1" applyFill="1" applyBorder="1" applyAlignment="1">
      <alignment horizontal="left" vertical="center" wrapText="1" readingOrder="2"/>
    </xf>
    <xf numFmtId="1" fontId="6" fillId="12" borderId="15" xfId="0" applyNumberFormat="1" applyFont="1" applyFill="1" applyBorder="1" applyAlignment="1">
      <alignment vertical="center" wrapText="1"/>
    </xf>
    <xf numFmtId="3" fontId="6" fillId="12" borderId="15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vertical="center" wrapText="1"/>
    </xf>
    <xf numFmtId="0" fontId="5" fillId="0" borderId="13" xfId="0" quotePrefix="1" applyFont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left" vertical="center" wrapText="1"/>
    </xf>
    <xf numFmtId="3" fontId="6" fillId="4" borderId="3" xfId="1" applyNumberFormat="1" applyFont="1" applyFill="1" applyBorder="1" applyAlignment="1">
      <alignment vertical="center" wrapText="1" readingOrder="2"/>
    </xf>
    <xf numFmtId="3" fontId="6" fillId="4" borderId="7" xfId="1" applyNumberFormat="1" applyFont="1" applyFill="1" applyBorder="1" applyAlignment="1">
      <alignment vertical="center" wrapText="1" readingOrder="2"/>
    </xf>
    <xf numFmtId="3" fontId="6" fillId="9" borderId="15" xfId="1" applyNumberFormat="1" applyFont="1" applyFill="1" applyBorder="1" applyAlignment="1">
      <alignment vertical="center" wrapText="1" readingOrder="2"/>
    </xf>
    <xf numFmtId="3" fontId="6" fillId="4" borderId="4" xfId="1" applyNumberFormat="1" applyFont="1" applyFill="1" applyBorder="1" applyAlignment="1">
      <alignment vertical="center" wrapText="1" readingOrder="2"/>
    </xf>
    <xf numFmtId="0" fontId="9" fillId="4" borderId="0" xfId="0" applyFont="1" applyFill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18" fillId="0" borderId="11" xfId="0" applyFont="1" applyBorder="1" applyAlignment="1">
      <alignment vertical="center" wrapText="1"/>
    </xf>
    <xf numFmtId="0" fontId="11" fillId="0" borderId="11" xfId="1" applyNumberFormat="1" applyFont="1" applyBorder="1" applyAlignment="1">
      <alignment vertical="center" wrapText="1"/>
    </xf>
    <xf numFmtId="164" fontId="12" fillId="10" borderId="5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6" fillId="11" borderId="15" xfId="1" applyNumberFormat="1" applyFont="1" applyFill="1" applyBorder="1" applyAlignment="1">
      <alignment horizontal="left" vertical="center" wrapText="1" readingOrder="2"/>
    </xf>
    <xf numFmtId="170" fontId="6" fillId="11" borderId="15" xfId="1" applyNumberFormat="1" applyFont="1" applyFill="1" applyBorder="1" applyAlignment="1">
      <alignment horizontal="left" vertical="center" wrapText="1" readingOrder="2"/>
    </xf>
    <xf numFmtId="0" fontId="12" fillId="10" borderId="5" xfId="1" applyNumberFormat="1" applyFont="1" applyFill="1" applyBorder="1" applyAlignment="1">
      <alignment horizontal="left" vertical="center" wrapText="1" readingOrder="2"/>
    </xf>
    <xf numFmtId="0" fontId="12" fillId="10" borderId="5" xfId="1" quotePrefix="1" applyNumberFormat="1" applyFont="1" applyFill="1" applyBorder="1" applyAlignment="1">
      <alignment horizontal="left" vertical="center" wrapText="1" readingOrder="2"/>
    </xf>
    <xf numFmtId="0" fontId="9" fillId="0" borderId="0" xfId="0" applyFont="1" applyAlignment="1">
      <alignment horizontal="right" vertical="center" wrapText="1" readingOrder="2"/>
    </xf>
    <xf numFmtId="164" fontId="12" fillId="10" borderId="5" xfId="1" applyFont="1" applyFill="1" applyBorder="1" applyAlignment="1">
      <alignment horizontal="right" vertical="center" wrapText="1"/>
    </xf>
    <xf numFmtId="164" fontId="10" fillId="0" borderId="1" xfId="1" applyFont="1" applyBorder="1" applyAlignment="1">
      <alignment horizontal="right" vertical="center" wrapText="1"/>
    </xf>
    <xf numFmtId="0" fontId="23" fillId="0" borderId="4" xfId="0" applyFont="1" applyFill="1" applyBorder="1" applyAlignment="1">
      <alignment horizontal="right" vertical="center" wrapText="1"/>
    </xf>
    <xf numFmtId="167" fontId="10" fillId="0" borderId="20" xfId="0" applyNumberFormat="1" applyFont="1" applyBorder="1" applyAlignment="1">
      <alignment vertical="center"/>
    </xf>
    <xf numFmtId="3" fontId="29" fillId="0" borderId="15" xfId="1" applyNumberFormat="1" applyFont="1" applyBorder="1" applyAlignment="1">
      <alignment horizontal="left" vertical="center" wrapText="1" readingOrder="2"/>
    </xf>
    <xf numFmtId="3" fontId="30" fillId="0" borderId="15" xfId="0" applyNumberFormat="1" applyFont="1" applyBorder="1" applyAlignment="1">
      <alignment vertical="center"/>
    </xf>
    <xf numFmtId="167" fontId="10" fillId="0" borderId="21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3" fontId="24" fillId="0" borderId="12" xfId="0" applyNumberFormat="1" applyFont="1" applyBorder="1"/>
    <xf numFmtId="3" fontId="6" fillId="0" borderId="10" xfId="1" applyNumberFormat="1" applyFont="1" applyBorder="1" applyAlignment="1">
      <alignment horizontal="left" vertical="center" wrapText="1" readingOrder="2"/>
    </xf>
    <xf numFmtId="3" fontId="6" fillId="0" borderId="10" xfId="1" applyNumberFormat="1" applyFont="1" applyBorder="1" applyAlignment="1">
      <alignment vertical="center" wrapText="1" readingOrder="2"/>
    </xf>
    <xf numFmtId="3" fontId="24" fillId="0" borderId="10" xfId="0" applyNumberFormat="1" applyFont="1" applyBorder="1" applyAlignment="1">
      <alignment vertical="center"/>
    </xf>
    <xf numFmtId="167" fontId="10" fillId="0" borderId="2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3" fontId="28" fillId="0" borderId="15" xfId="0" applyNumberFormat="1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3" fontId="28" fillId="0" borderId="12" xfId="1" applyNumberFormat="1" applyFont="1" applyBorder="1" applyAlignment="1">
      <alignment horizontal="center" vertical="center" wrapText="1" readingOrder="2"/>
    </xf>
    <xf numFmtId="3" fontId="28" fillId="0" borderId="0" xfId="1" applyNumberFormat="1" applyFont="1" applyBorder="1" applyAlignment="1">
      <alignment horizontal="center" vertical="center" wrapText="1" readingOrder="2"/>
    </xf>
    <xf numFmtId="3" fontId="6" fillId="0" borderId="6" xfId="1" applyNumberFormat="1" applyFont="1" applyBorder="1" applyAlignment="1">
      <alignment horizontal="left" vertical="center" wrapText="1" readingOrder="2"/>
    </xf>
    <xf numFmtId="3" fontId="6" fillId="4" borderId="6" xfId="1" applyNumberFormat="1" applyFont="1" applyFill="1" applyBorder="1" applyAlignment="1">
      <alignment horizontal="left" vertical="center" wrapText="1" readingOrder="2"/>
    </xf>
    <xf numFmtId="167" fontId="25" fillId="0" borderId="23" xfId="0" applyNumberFormat="1" applyFont="1" applyBorder="1" applyAlignment="1">
      <alignment vertical="center"/>
    </xf>
    <xf numFmtId="164" fontId="10" fillId="4" borderId="4" xfId="1" applyFont="1" applyFill="1" applyBorder="1" applyAlignment="1">
      <alignment horizontal="right" vertical="center" wrapText="1"/>
    </xf>
    <xf numFmtId="164" fontId="10" fillId="4" borderId="15" xfId="1" applyFont="1" applyFill="1" applyBorder="1" applyAlignment="1">
      <alignment horizontal="right" vertical="center" wrapText="1"/>
    </xf>
    <xf numFmtId="3" fontId="24" fillId="0" borderId="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4" fontId="10" fillId="0" borderId="8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6" fillId="4" borderId="2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readingOrder="2"/>
    </xf>
    <xf numFmtId="0" fontId="4" fillId="0" borderId="3" xfId="0" applyFont="1" applyBorder="1" applyAlignment="1">
      <alignment horizontal="right" vertical="center" wrapText="1"/>
    </xf>
    <xf numFmtId="1" fontId="0" fillId="0" borderId="0" xfId="0" applyNumberFormat="1"/>
    <xf numFmtId="167" fontId="6" fillId="0" borderId="2" xfId="0" applyNumberFormat="1" applyFont="1" applyFill="1" applyBorder="1" applyAlignment="1">
      <alignment horizontal="left" vertical="center" wrapText="1"/>
    </xf>
    <xf numFmtId="167" fontId="6" fillId="0" borderId="15" xfId="0" applyNumberFormat="1" applyFont="1" applyFill="1" applyBorder="1" applyAlignment="1">
      <alignment horizontal="left" vertical="center" wrapText="1"/>
    </xf>
    <xf numFmtId="167" fontId="6" fillId="0" borderId="15" xfId="0" applyNumberFormat="1" applyFont="1" applyFill="1" applyBorder="1" applyAlignment="1">
      <alignment vertical="center" wrapText="1"/>
    </xf>
    <xf numFmtId="167" fontId="6" fillId="4" borderId="15" xfId="0" applyNumberFormat="1" applyFont="1" applyFill="1" applyBorder="1" applyAlignment="1">
      <alignment vertical="center" wrapText="1"/>
    </xf>
    <xf numFmtId="167" fontId="6" fillId="4" borderId="0" xfId="0" applyNumberFormat="1" applyFont="1" applyFill="1" applyBorder="1" applyAlignment="1">
      <alignment vertical="center" wrapText="1"/>
    </xf>
    <xf numFmtId="167" fontId="6" fillId="4" borderId="2" xfId="0" applyNumberFormat="1" applyFont="1" applyFill="1" applyBorder="1" applyAlignment="1">
      <alignment vertical="center" wrapText="1"/>
    </xf>
    <xf numFmtId="168" fontId="6" fillId="4" borderId="5" xfId="1" applyNumberFormat="1" applyFont="1" applyFill="1" applyBorder="1" applyAlignment="1">
      <alignment horizontal="left" vertical="center" wrapText="1" readingOrder="2"/>
    </xf>
    <xf numFmtId="168" fontId="6" fillId="4" borderId="2" xfId="1" applyNumberFormat="1" applyFont="1" applyFill="1" applyBorder="1" applyAlignment="1">
      <alignment horizontal="left" vertical="center" wrapText="1" readingOrder="2"/>
    </xf>
    <xf numFmtId="168" fontId="6" fillId="4" borderId="4" xfId="1" applyNumberFormat="1" applyFont="1" applyFill="1" applyBorder="1" applyAlignment="1">
      <alignment horizontal="left" vertical="center" wrapText="1" readingOrder="2"/>
    </xf>
    <xf numFmtId="168" fontId="6" fillId="4" borderId="15" xfId="1" applyNumberFormat="1" applyFont="1" applyFill="1" applyBorder="1" applyAlignment="1">
      <alignment horizontal="left" vertical="center" wrapText="1" readingOrder="2"/>
    </xf>
    <xf numFmtId="3" fontId="6" fillId="4" borderId="15" xfId="1" applyNumberFormat="1" applyFont="1" applyFill="1" applyBorder="1" applyAlignment="1">
      <alignment vertical="center" wrapText="1" readingOrder="2"/>
    </xf>
    <xf numFmtId="168" fontId="6" fillId="9" borderId="15" xfId="1" applyNumberFormat="1" applyFont="1" applyFill="1" applyBorder="1" applyAlignment="1">
      <alignment horizontal="left" vertical="center" wrapText="1" readingOrder="2"/>
    </xf>
    <xf numFmtId="0" fontId="31" fillId="0" borderId="0" xfId="0" applyFont="1" applyAlignment="1">
      <alignment horizontal="center" vertical="center"/>
    </xf>
    <xf numFmtId="168" fontId="6" fillId="4" borderId="4" xfId="0" applyNumberFormat="1" applyFont="1" applyFill="1" applyBorder="1" applyAlignment="1">
      <alignment horizontal="left" vertical="center" wrapText="1"/>
    </xf>
    <xf numFmtId="168" fontId="6" fillId="4" borderId="15" xfId="0" applyNumberFormat="1" applyFont="1" applyFill="1" applyBorder="1" applyAlignment="1">
      <alignment horizontal="left" vertical="center" wrapText="1"/>
    </xf>
    <xf numFmtId="167" fontId="6" fillId="0" borderId="0" xfId="1" applyNumberFormat="1" applyFont="1" applyBorder="1" applyAlignment="1">
      <alignment horizontal="left" vertical="center" wrapText="1" readingOrder="2"/>
    </xf>
    <xf numFmtId="167" fontId="6" fillId="0" borderId="2" xfId="1" applyNumberFormat="1" applyFont="1" applyBorder="1" applyAlignment="1">
      <alignment horizontal="left" vertical="center" wrapText="1" readingOrder="2"/>
    </xf>
    <xf numFmtId="167" fontId="6" fillId="0" borderId="4" xfId="1" applyNumberFormat="1" applyFont="1" applyBorder="1" applyAlignment="1">
      <alignment horizontal="left" vertical="center" wrapText="1" readingOrder="2"/>
    </xf>
    <xf numFmtId="167" fontId="6" fillId="0" borderId="15" xfId="1" applyNumberFormat="1" applyFont="1" applyBorder="1" applyAlignment="1">
      <alignment horizontal="left" vertical="center" wrapText="1" readingOrder="2"/>
    </xf>
    <xf numFmtId="167" fontId="6" fillId="0" borderId="7" xfId="1" applyNumberFormat="1" applyFont="1" applyBorder="1" applyAlignment="1">
      <alignment horizontal="left" vertical="center" wrapText="1" readingOrder="2"/>
    </xf>
    <xf numFmtId="167" fontId="6" fillId="4" borderId="0" xfId="1" applyNumberFormat="1" applyFont="1" applyFill="1" applyBorder="1" applyAlignment="1">
      <alignment horizontal="left" vertical="center" wrapText="1" readingOrder="2"/>
    </xf>
    <xf numFmtId="167" fontId="6" fillId="4" borderId="2" xfId="1" applyNumberFormat="1" applyFont="1" applyFill="1" applyBorder="1" applyAlignment="1">
      <alignment horizontal="left" vertical="center" wrapText="1" readingOrder="2"/>
    </xf>
    <xf numFmtId="167" fontId="6" fillId="0" borderId="8" xfId="1" applyNumberFormat="1" applyFont="1" applyBorder="1" applyAlignment="1">
      <alignment horizontal="left" vertical="center" wrapText="1" readingOrder="2"/>
    </xf>
    <xf numFmtId="167" fontId="6" fillId="0" borderId="11" xfId="1" applyNumberFormat="1" applyFont="1" applyBorder="1" applyAlignment="1">
      <alignment horizontal="left" vertical="center" wrapText="1" readingOrder="2"/>
    </xf>
    <xf numFmtId="167" fontId="6" fillId="4" borderId="8" xfId="1" applyNumberFormat="1" applyFont="1" applyFill="1" applyBorder="1" applyAlignment="1">
      <alignment horizontal="left" vertical="center" wrapText="1" readingOrder="2"/>
    </xf>
    <xf numFmtId="167" fontId="6" fillId="0" borderId="9" xfId="1" applyNumberFormat="1" applyFont="1" applyFill="1" applyBorder="1" applyAlignment="1">
      <alignment horizontal="left" vertical="center" wrapText="1" readingOrder="2"/>
    </xf>
    <xf numFmtId="167" fontId="6" fillId="0" borderId="2" xfId="1" applyNumberFormat="1" applyFont="1" applyFill="1" applyBorder="1" applyAlignment="1">
      <alignment horizontal="left" vertical="center" wrapText="1" readingOrder="2"/>
    </xf>
    <xf numFmtId="167" fontId="6" fillId="0" borderId="4" xfId="1" applyNumberFormat="1" applyFont="1" applyFill="1" applyBorder="1" applyAlignment="1">
      <alignment horizontal="left" vertical="center" wrapText="1" readingOrder="2"/>
    </xf>
    <xf numFmtId="167" fontId="6" fillId="0" borderId="15" xfId="1" applyNumberFormat="1" applyFont="1" applyFill="1" applyBorder="1" applyAlignment="1">
      <alignment horizontal="left" vertical="center" wrapText="1" readingOrder="2"/>
    </xf>
    <xf numFmtId="167" fontId="6" fillId="0" borderId="0" xfId="1" applyNumberFormat="1" applyFont="1" applyFill="1" applyBorder="1" applyAlignment="1">
      <alignment horizontal="left" vertical="center" wrapText="1" readingOrder="2"/>
    </xf>
    <xf numFmtId="167" fontId="6" fillId="0" borderId="11" xfId="1" applyNumberFormat="1" applyFont="1" applyFill="1" applyBorder="1" applyAlignment="1">
      <alignment horizontal="left" vertical="center" wrapText="1" readingOrder="2"/>
    </xf>
    <xf numFmtId="167" fontId="6" fillId="0" borderId="7" xfId="1" applyNumberFormat="1" applyFont="1" applyFill="1" applyBorder="1" applyAlignment="1">
      <alignment horizontal="left" vertical="center" wrapText="1" readingOrder="2"/>
    </xf>
    <xf numFmtId="167" fontId="6" fillId="0" borderId="5" xfId="1" applyNumberFormat="1" applyFont="1" applyFill="1" applyBorder="1" applyAlignment="1">
      <alignment horizontal="left" vertical="center" wrapText="1" readingOrder="2"/>
    </xf>
    <xf numFmtId="167" fontId="6" fillId="0" borderId="8" xfId="1" applyNumberFormat="1" applyFont="1" applyFill="1" applyBorder="1" applyAlignment="1">
      <alignment horizontal="left" vertical="center" wrapText="1" readingOrder="2"/>
    </xf>
    <xf numFmtId="167" fontId="6" fillId="0" borderId="1" xfId="1" applyNumberFormat="1" applyFont="1" applyFill="1" applyBorder="1" applyAlignment="1">
      <alignment horizontal="left" vertical="center" wrapText="1" readingOrder="2"/>
    </xf>
    <xf numFmtId="168" fontId="0" fillId="0" borderId="0" xfId="0" applyNumberFormat="1"/>
    <xf numFmtId="0" fontId="15" fillId="0" borderId="0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5" fillId="0" borderId="0" xfId="0" quotePrefix="1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3" xfId="0" quotePrefix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9" fillId="4" borderId="0" xfId="0" applyFont="1" applyFill="1" applyAlignment="1">
      <alignment horizontal="right" vertical="center" wrapText="1" readingOrder="2"/>
    </xf>
    <xf numFmtId="1" fontId="23" fillId="9" borderId="15" xfId="0" applyNumberFormat="1" applyFont="1" applyFill="1" applyBorder="1" applyAlignment="1">
      <alignment horizontal="right" vertical="center" wrapText="1"/>
    </xf>
    <xf numFmtId="1" fontId="23" fillId="4" borderId="15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readingOrder="2"/>
    </xf>
    <xf numFmtId="0" fontId="9" fillId="4" borderId="0" xfId="0" applyFont="1" applyFill="1" applyAlignment="1">
      <alignment horizontal="right" vertical="center" readingOrder="2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2" fillId="10" borderId="10" xfId="1" applyFont="1" applyFill="1" applyBorder="1" applyAlignment="1">
      <alignment horizontal="right" vertical="center" wrapText="1"/>
    </xf>
    <xf numFmtId="0" fontId="23" fillId="0" borderId="8" xfId="0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horizontal="right" vertical="center" wrapText="1"/>
    </xf>
    <xf numFmtId="0" fontId="23" fillId="0" borderId="15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right" vertical="center" wrapText="1"/>
    </xf>
    <xf numFmtId="1" fontId="23" fillId="0" borderId="15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wrapText="1"/>
    </xf>
    <xf numFmtId="1" fontId="23" fillId="0" borderId="14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right" vertical="center" readingOrder="2"/>
    </xf>
    <xf numFmtId="164" fontId="10" fillId="0" borderId="11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0" fontId="10" fillId="9" borderId="15" xfId="0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center" vertical="center" wrapText="1"/>
    </xf>
    <xf numFmtId="164" fontId="12" fillId="10" borderId="5" xfId="1" applyFont="1" applyFill="1" applyBorder="1" applyAlignment="1">
      <alignment horizontal="right" vertical="center" wrapText="1"/>
    </xf>
    <xf numFmtId="164" fontId="12" fillId="10" borderId="0" xfId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64" fontId="10" fillId="0" borderId="11" xfId="1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164" fontId="10" fillId="0" borderId="1" xfId="1" applyFont="1" applyFill="1" applyBorder="1" applyAlignment="1">
      <alignment horizontal="right" vertical="center"/>
    </xf>
    <xf numFmtId="164" fontId="12" fillId="10" borderId="14" xfId="1" quotePrefix="1" applyFont="1" applyFill="1" applyBorder="1" applyAlignment="1">
      <alignment horizontal="center" vertical="center" wrapText="1"/>
    </xf>
    <xf numFmtId="164" fontId="12" fillId="10" borderId="14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readingOrder="2"/>
    </xf>
    <xf numFmtId="0" fontId="9" fillId="4" borderId="0" xfId="0" applyFont="1" applyFill="1" applyBorder="1" applyAlignment="1">
      <alignment horizontal="right" vertical="center" wrapText="1" readingOrder="2"/>
    </xf>
    <xf numFmtId="0" fontId="12" fillId="7" borderId="5" xfId="1" applyNumberFormat="1" applyFont="1" applyFill="1" applyBorder="1" applyAlignment="1">
      <alignment horizontal="right" vertical="center" wrapText="1"/>
    </xf>
    <xf numFmtId="0" fontId="12" fillId="7" borderId="0" xfId="1" applyNumberFormat="1" applyFont="1" applyFill="1" applyBorder="1" applyAlignment="1">
      <alignment horizontal="right" vertical="center" wrapText="1"/>
    </xf>
    <xf numFmtId="164" fontId="12" fillId="7" borderId="5" xfId="1" applyFont="1" applyFill="1" applyBorder="1" applyAlignment="1">
      <alignment horizontal="right" vertical="center" wrapText="1"/>
    </xf>
    <xf numFmtId="164" fontId="12" fillId="7" borderId="0" xfId="1" applyFont="1" applyFill="1" applyBorder="1" applyAlignment="1">
      <alignment horizontal="right" vertical="center" wrapText="1"/>
    </xf>
    <xf numFmtId="164" fontId="12" fillId="7" borderId="0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164" fontId="10" fillId="0" borderId="1" xfId="1" applyFont="1" applyBorder="1" applyAlignment="1">
      <alignment horizontal="right" vertical="center" wrapText="1"/>
    </xf>
    <xf numFmtId="164" fontId="5" fillId="0" borderId="0" xfId="1" applyFont="1" applyAlignment="1">
      <alignment horizontal="center" vertical="center" wrapText="1"/>
    </xf>
    <xf numFmtId="164" fontId="12" fillId="10" borderId="1" xfId="1" applyFont="1" applyFill="1" applyBorder="1" applyAlignment="1">
      <alignment horizontal="right" vertical="center" wrapText="1"/>
    </xf>
    <xf numFmtId="0" fontId="12" fillId="10" borderId="5" xfId="1" applyNumberFormat="1" applyFont="1" applyFill="1" applyBorder="1" applyAlignment="1">
      <alignment horizontal="right" vertical="center" wrapText="1"/>
    </xf>
    <xf numFmtId="0" fontId="12" fillId="10" borderId="1" xfId="1" applyNumberFormat="1" applyFont="1" applyFill="1" applyBorder="1" applyAlignment="1">
      <alignment horizontal="right" vertical="center" wrapText="1"/>
    </xf>
    <xf numFmtId="164" fontId="12" fillId="10" borderId="5" xfId="1" applyFont="1" applyFill="1" applyBorder="1" applyAlignment="1">
      <alignment horizontal="center" vertical="center" wrapText="1"/>
    </xf>
    <xf numFmtId="164" fontId="9" fillId="0" borderId="5" xfId="1" applyFont="1" applyBorder="1" applyAlignment="1">
      <alignment horizontal="right" vertical="center" wrapText="1" readingOrder="1"/>
    </xf>
    <xf numFmtId="0" fontId="9" fillId="0" borderId="11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 readingOrder="2"/>
    </xf>
    <xf numFmtId="0" fontId="23" fillId="0" borderId="1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6" fillId="0" borderId="15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BB7FF"/>
      <color rgb="FF56426E"/>
      <color rgb="FFF2E5FF"/>
      <color rgb="FFEAD5FF"/>
      <color rgb="FFBA75FF"/>
      <color rgb="FFFF93C9"/>
      <color rgb="FFFFB7DB"/>
      <color rgb="FFFAD4FA"/>
      <color rgb="FF632523"/>
      <color rgb="FFC00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628651</xdr:colOff>
      <xdr:row>12</xdr:row>
      <xdr:rowOff>76200</xdr:rowOff>
    </xdr:from>
    <xdr:to>
      <xdr:col>4</xdr:col>
      <xdr:colOff>9526</xdr:colOff>
      <xdr:row>12</xdr:row>
      <xdr:rowOff>219076</xdr:rowOff>
    </xdr:to>
    <xdr:sp macro="" textlink="">
      <xdr:nvSpPr>
        <xdr:cNvPr id="4" name="TextBox 2"/>
        <xdr:cNvSpPr txBox="1"/>
      </xdr:nvSpPr>
      <xdr:spPr>
        <a:xfrm>
          <a:off x="9986714849" y="4657725"/>
          <a:ext cx="466725" cy="1428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***</a:t>
          </a:r>
          <a:endParaRPr lang="ar-IQ" sz="1000" b="1"/>
        </a:p>
      </xdr:txBody>
    </xdr:sp>
    <xdr:clientData/>
  </xdr:twoCellAnchor>
  <xdr:twoCellAnchor>
    <xdr:from>
      <xdr:col>3</xdr:col>
      <xdr:colOff>638175</xdr:colOff>
      <xdr:row>13</xdr:row>
      <xdr:rowOff>76200</xdr:rowOff>
    </xdr:from>
    <xdr:to>
      <xdr:col>3</xdr:col>
      <xdr:colOff>1047751</xdr:colOff>
      <xdr:row>13</xdr:row>
      <xdr:rowOff>266700</xdr:rowOff>
    </xdr:to>
    <xdr:sp macro="" textlink="">
      <xdr:nvSpPr>
        <xdr:cNvPr id="7" name="TextBox 2"/>
        <xdr:cNvSpPr txBox="1"/>
      </xdr:nvSpPr>
      <xdr:spPr>
        <a:xfrm>
          <a:off x="9986800574" y="3867150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638175</xdr:colOff>
      <xdr:row>14</xdr:row>
      <xdr:rowOff>66675</xdr:rowOff>
    </xdr:from>
    <xdr:to>
      <xdr:col>3</xdr:col>
      <xdr:colOff>1047751</xdr:colOff>
      <xdr:row>14</xdr:row>
      <xdr:rowOff>257175</xdr:rowOff>
    </xdr:to>
    <xdr:sp macro="" textlink="">
      <xdr:nvSpPr>
        <xdr:cNvPr id="5" name="TextBox 2"/>
        <xdr:cNvSpPr txBox="1"/>
      </xdr:nvSpPr>
      <xdr:spPr>
        <a:xfrm>
          <a:off x="9986800574" y="4181475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657225</xdr:colOff>
      <xdr:row>11</xdr:row>
      <xdr:rowOff>76200</xdr:rowOff>
    </xdr:from>
    <xdr:to>
      <xdr:col>4</xdr:col>
      <xdr:colOff>38100</xdr:colOff>
      <xdr:row>11</xdr:row>
      <xdr:rowOff>219076</xdr:rowOff>
    </xdr:to>
    <xdr:sp macro="" textlink="">
      <xdr:nvSpPr>
        <xdr:cNvPr id="6" name="TextBox 2"/>
        <xdr:cNvSpPr txBox="1"/>
      </xdr:nvSpPr>
      <xdr:spPr>
        <a:xfrm>
          <a:off x="9986724375" y="3238500"/>
          <a:ext cx="466725" cy="1428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</a:t>
          </a:r>
          <a:endParaRPr lang="ar-IQ" sz="1000" b="1"/>
        </a:p>
      </xdr:txBody>
    </xdr:sp>
    <xdr:clientData/>
  </xdr:twoCellAnchor>
  <xdr:twoCellAnchor>
    <xdr:from>
      <xdr:col>3</xdr:col>
      <xdr:colOff>638175</xdr:colOff>
      <xdr:row>15</xdr:row>
      <xdr:rowOff>57150</xdr:rowOff>
    </xdr:from>
    <xdr:to>
      <xdr:col>3</xdr:col>
      <xdr:colOff>1047751</xdr:colOff>
      <xdr:row>15</xdr:row>
      <xdr:rowOff>247650</xdr:rowOff>
    </xdr:to>
    <xdr:sp macro="" textlink="">
      <xdr:nvSpPr>
        <xdr:cNvPr id="8" name="TextBox 2"/>
        <xdr:cNvSpPr txBox="1"/>
      </xdr:nvSpPr>
      <xdr:spPr>
        <a:xfrm>
          <a:off x="9986800574" y="4495800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15</xdr:row>
      <xdr:rowOff>19051</xdr:rowOff>
    </xdr:from>
    <xdr:to>
      <xdr:col>4</xdr:col>
      <xdr:colOff>523874</xdr:colOff>
      <xdr:row>15</xdr:row>
      <xdr:rowOff>238126</xdr:rowOff>
    </xdr:to>
    <xdr:sp macro="" textlink="">
      <xdr:nvSpPr>
        <xdr:cNvPr id="2" name="مربع نص 1"/>
        <xdr:cNvSpPr txBox="1"/>
      </xdr:nvSpPr>
      <xdr:spPr>
        <a:xfrm>
          <a:off x="9986476726" y="4362451"/>
          <a:ext cx="3619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IQ" sz="1400" b="1"/>
            <a:t>*</a:t>
          </a:r>
          <a:endParaRPr lang="ar-SA" sz="1400" b="1"/>
        </a:p>
      </xdr:txBody>
    </xdr:sp>
    <xdr:clientData/>
  </xdr:twoCellAnchor>
  <xdr:twoCellAnchor>
    <xdr:from>
      <xdr:col>4</xdr:col>
      <xdr:colOff>152400</xdr:colOff>
      <xdr:row>17</xdr:row>
      <xdr:rowOff>19050</xdr:rowOff>
    </xdr:from>
    <xdr:to>
      <xdr:col>4</xdr:col>
      <xdr:colOff>514350</xdr:colOff>
      <xdr:row>17</xdr:row>
      <xdr:rowOff>247650</xdr:rowOff>
    </xdr:to>
    <xdr:sp macro="" textlink="">
      <xdr:nvSpPr>
        <xdr:cNvPr id="3" name="مربع نص 2"/>
        <xdr:cNvSpPr txBox="1"/>
      </xdr:nvSpPr>
      <xdr:spPr>
        <a:xfrm>
          <a:off x="9986486250" y="4914900"/>
          <a:ext cx="3619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IQ" sz="1400" b="1"/>
            <a:t>*</a:t>
          </a:r>
          <a:endParaRPr lang="ar-SA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12</xdr:row>
      <xdr:rowOff>38100</xdr:rowOff>
    </xdr:from>
    <xdr:to>
      <xdr:col>12</xdr:col>
      <xdr:colOff>638175</xdr:colOff>
      <xdr:row>12</xdr:row>
      <xdr:rowOff>228600</xdr:rowOff>
    </xdr:to>
    <xdr:sp macro="" textlink="">
      <xdr:nvSpPr>
        <xdr:cNvPr id="3" name="مربع نص 2"/>
        <xdr:cNvSpPr txBox="1"/>
      </xdr:nvSpPr>
      <xdr:spPr>
        <a:xfrm>
          <a:off x="9979618725" y="3429000"/>
          <a:ext cx="1143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200" b="1"/>
            <a:t>*</a:t>
          </a:r>
        </a:p>
      </xdr:txBody>
    </xdr:sp>
    <xdr:clientData/>
  </xdr:twoCellAnchor>
  <xdr:twoCellAnchor>
    <xdr:from>
      <xdr:col>13</xdr:col>
      <xdr:colOff>285750</xdr:colOff>
      <xdr:row>12</xdr:row>
      <xdr:rowOff>47625</xdr:rowOff>
    </xdr:from>
    <xdr:to>
      <xdr:col>13</xdr:col>
      <xdr:colOff>400050</xdr:colOff>
      <xdr:row>12</xdr:row>
      <xdr:rowOff>238125</xdr:rowOff>
    </xdr:to>
    <xdr:sp macro="" textlink="">
      <xdr:nvSpPr>
        <xdr:cNvPr id="4" name="مربع نص 3"/>
        <xdr:cNvSpPr txBox="1"/>
      </xdr:nvSpPr>
      <xdr:spPr>
        <a:xfrm>
          <a:off x="9979199625" y="3438525"/>
          <a:ext cx="1143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200" b="1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R101"/>
  <sheetViews>
    <sheetView rightToLeft="1" view="pageBreakPreview" workbookViewId="0">
      <selection activeCell="M21" sqref="M21"/>
    </sheetView>
  </sheetViews>
  <sheetFormatPr defaultRowHeight="12.75"/>
  <cols>
    <col min="1" max="1" width="4.140625" customWidth="1"/>
    <col min="2" max="2" width="15.85546875" customWidth="1"/>
    <col min="3" max="3" width="15.7109375" customWidth="1"/>
    <col min="4" max="4" width="16.28515625" customWidth="1"/>
    <col min="5" max="5" width="14.140625" customWidth="1"/>
    <col min="6" max="6" width="16.28515625" customWidth="1"/>
    <col min="7" max="7" width="14.85546875" customWidth="1"/>
    <col min="8" max="8" width="17" customWidth="1"/>
    <col min="9" max="9" width="4.42578125" customWidth="1"/>
    <col min="11" max="11" width="11" bestFit="1" customWidth="1"/>
  </cols>
  <sheetData>
    <row r="1" spans="2:18" ht="23.25" customHeight="1">
      <c r="B1" s="322" t="s">
        <v>122</v>
      </c>
      <c r="C1" s="323"/>
      <c r="D1" s="323"/>
      <c r="E1" s="323"/>
      <c r="F1" s="323"/>
      <c r="G1" s="323"/>
      <c r="H1" s="323"/>
      <c r="I1" s="3"/>
    </row>
    <row r="2" spans="2:18" ht="21" customHeight="1" thickBot="1">
      <c r="B2" s="324" t="s">
        <v>148</v>
      </c>
      <c r="C2" s="325"/>
      <c r="D2" s="60"/>
      <c r="E2" s="60"/>
      <c r="F2" s="60"/>
      <c r="G2" s="60"/>
      <c r="H2" s="163" t="s">
        <v>74</v>
      </c>
      <c r="I2" s="3"/>
    </row>
    <row r="3" spans="2:18" ht="27" customHeight="1" thickTop="1">
      <c r="B3" s="182" t="s">
        <v>0</v>
      </c>
      <c r="C3" s="247">
        <v>2014</v>
      </c>
      <c r="D3" s="183" t="s">
        <v>118</v>
      </c>
      <c r="E3" s="183" t="s">
        <v>119</v>
      </c>
      <c r="F3" s="183" t="s">
        <v>120</v>
      </c>
      <c r="G3" s="246">
        <v>2018</v>
      </c>
      <c r="H3" s="246">
        <v>2019</v>
      </c>
      <c r="I3" s="2"/>
    </row>
    <row r="4" spans="2:18" ht="28.5" customHeight="1" thickBot="1">
      <c r="B4" s="13" t="s">
        <v>1</v>
      </c>
      <c r="C4" s="29">
        <v>67767995</v>
      </c>
      <c r="D4" s="61">
        <v>68688325</v>
      </c>
      <c r="E4" s="61">
        <v>80030253</v>
      </c>
      <c r="F4" s="106">
        <v>85508046</v>
      </c>
      <c r="G4" s="106">
        <v>82130194</v>
      </c>
      <c r="H4" s="106">
        <v>87899993</v>
      </c>
      <c r="I4" s="2"/>
    </row>
    <row r="5" spans="2:18" ht="19.5" customHeight="1" thickTop="1">
      <c r="B5" s="328" t="s">
        <v>117</v>
      </c>
      <c r="C5" s="328"/>
      <c r="D5" s="328"/>
      <c r="E5" s="328"/>
      <c r="F5" s="328"/>
      <c r="G5" s="328"/>
      <c r="H5" s="328"/>
      <c r="I5" s="328"/>
    </row>
    <row r="6" spans="2:18" ht="9" customHeight="1">
      <c r="B6" s="277"/>
      <c r="C6" s="277"/>
      <c r="D6" s="277"/>
      <c r="E6" s="277"/>
      <c r="F6" s="277"/>
      <c r="G6" s="277"/>
      <c r="H6" s="277"/>
      <c r="I6" s="277"/>
    </row>
    <row r="7" spans="2:18" ht="8.25" customHeight="1">
      <c r="B7" s="328"/>
      <c r="C7" s="328"/>
      <c r="D7" s="328"/>
      <c r="E7" s="328"/>
      <c r="F7" s="1"/>
      <c r="G7" s="1"/>
      <c r="H7" s="1"/>
      <c r="I7" s="1"/>
    </row>
    <row r="8" spans="2:18" ht="21" customHeight="1">
      <c r="B8" s="322" t="s">
        <v>123</v>
      </c>
      <c r="C8" s="323"/>
      <c r="D8" s="323"/>
      <c r="E8" s="323"/>
      <c r="F8" s="323"/>
      <c r="G8" s="323"/>
      <c r="H8" s="323"/>
      <c r="I8" s="3"/>
    </row>
    <row r="9" spans="2:18" ht="20.25" customHeight="1" thickBot="1">
      <c r="B9" s="324" t="s">
        <v>149</v>
      </c>
      <c r="C9" s="325"/>
      <c r="D9" s="63"/>
      <c r="E9" s="63"/>
      <c r="F9" s="63"/>
      <c r="G9" s="63"/>
      <c r="H9" s="63"/>
      <c r="I9" s="3"/>
      <c r="L9" s="320"/>
      <c r="M9" s="320"/>
      <c r="N9" s="320"/>
      <c r="O9" s="320"/>
      <c r="P9" s="320"/>
      <c r="Q9" s="320"/>
      <c r="R9" s="320"/>
    </row>
    <row r="10" spans="2:18" ht="48" customHeight="1" thickTop="1">
      <c r="B10" s="181" t="s">
        <v>0</v>
      </c>
      <c r="C10" s="181" t="s">
        <v>79</v>
      </c>
      <c r="D10" s="181" t="s">
        <v>70</v>
      </c>
      <c r="E10" s="181" t="s">
        <v>71</v>
      </c>
      <c r="F10" s="181" t="s">
        <v>76</v>
      </c>
      <c r="G10" s="181" t="s">
        <v>156</v>
      </c>
      <c r="H10" s="181" t="s">
        <v>152</v>
      </c>
      <c r="I10" s="6"/>
    </row>
    <row r="11" spans="2:18" ht="24.95" customHeight="1">
      <c r="B11" s="71">
        <v>2014</v>
      </c>
      <c r="C11" s="23">
        <v>67767995</v>
      </c>
      <c r="D11" s="23">
        <v>12250551</v>
      </c>
      <c r="E11" s="23">
        <v>71299854</v>
      </c>
      <c r="F11" s="23">
        <v>30994476</v>
      </c>
      <c r="G11" s="72">
        <f t="shared" ref="G11:G16" si="0">E11/F11</f>
        <v>2.3004052076892672</v>
      </c>
      <c r="H11" s="73">
        <f t="shared" ref="H11:H16" si="1">G11/8760</f>
        <v>2.6260333421110354E-4</v>
      </c>
      <c r="I11" s="7"/>
    </row>
    <row r="12" spans="2:18" ht="24.95" customHeight="1">
      <c r="B12" s="71">
        <v>2015</v>
      </c>
      <c r="C12" s="23">
        <v>68688325</v>
      </c>
      <c r="D12" s="23">
        <v>13104203</v>
      </c>
      <c r="E12" s="23">
        <v>74215110</v>
      </c>
      <c r="F12" s="23">
        <v>30308514</v>
      </c>
      <c r="G12" s="84">
        <f t="shared" si="0"/>
        <v>2.4486555164004411</v>
      </c>
      <c r="H12" s="85">
        <f t="shared" si="1"/>
        <v>2.7952688543384028E-4</v>
      </c>
      <c r="I12" s="7"/>
    </row>
    <row r="13" spans="2:18" ht="24.95" customHeight="1">
      <c r="B13" s="71">
        <v>2016</v>
      </c>
      <c r="C13" s="23">
        <v>80030253</v>
      </c>
      <c r="D13" s="94">
        <v>11964878</v>
      </c>
      <c r="E13" s="23">
        <v>81247235</v>
      </c>
      <c r="F13" s="23">
        <v>31131826</v>
      </c>
      <c r="G13" s="84">
        <f t="shared" si="0"/>
        <v>2.6097805827387059</v>
      </c>
      <c r="H13" s="85">
        <f t="shared" si="1"/>
        <v>2.9792015784688424E-4</v>
      </c>
      <c r="I13" s="7"/>
      <c r="J13" s="319"/>
      <c r="K13" s="319"/>
      <c r="L13" s="319"/>
      <c r="M13" s="319"/>
      <c r="N13" s="319"/>
      <c r="O13" s="319"/>
    </row>
    <row r="14" spans="2:18" ht="25.5" customHeight="1">
      <c r="B14" s="71">
        <v>2017</v>
      </c>
      <c r="C14" s="94">
        <v>85508046</v>
      </c>
      <c r="D14" s="94">
        <v>13644407</v>
      </c>
      <c r="E14" s="138">
        <v>89223335</v>
      </c>
      <c r="F14" s="138">
        <v>31967075</v>
      </c>
      <c r="G14" s="84">
        <f t="shared" si="0"/>
        <v>2.791101000013295</v>
      </c>
      <c r="H14" s="85">
        <f t="shared" si="1"/>
        <v>3.1861883561795607E-4</v>
      </c>
      <c r="I14" s="7"/>
    </row>
    <row r="15" spans="2:18" ht="25.5" customHeight="1">
      <c r="B15" s="71">
        <v>2018</v>
      </c>
      <c r="C15" s="138">
        <v>82130194</v>
      </c>
      <c r="D15" s="94">
        <v>22411874</v>
      </c>
      <c r="E15" s="94">
        <v>95439295.5</v>
      </c>
      <c r="F15" s="23">
        <v>32814590</v>
      </c>
      <c r="G15" s="84">
        <f t="shared" si="0"/>
        <v>2.9084408947361524</v>
      </c>
      <c r="H15" s="85">
        <f t="shared" si="1"/>
        <v>3.3201380076896717E-4</v>
      </c>
      <c r="I15" s="7"/>
    </row>
    <row r="16" spans="2:18" ht="25.5" customHeight="1" thickBot="1">
      <c r="B16" s="65">
        <v>2019</v>
      </c>
      <c r="C16" s="228">
        <v>87899993</v>
      </c>
      <c r="D16" s="230">
        <v>35305311</v>
      </c>
      <c r="E16" s="230">
        <v>108864536</v>
      </c>
      <c r="F16" s="172">
        <v>33678525</v>
      </c>
      <c r="G16" s="74">
        <f t="shared" si="0"/>
        <v>3.2324615166489625</v>
      </c>
      <c r="H16" s="75">
        <f t="shared" si="1"/>
        <v>3.6900245623846606E-4</v>
      </c>
      <c r="I16" s="69"/>
    </row>
    <row r="17" spans="2:9" ht="42" customHeight="1" thickTop="1">
      <c r="B17" s="321" t="s">
        <v>150</v>
      </c>
      <c r="C17" s="321"/>
      <c r="D17" s="321"/>
      <c r="E17" s="321"/>
      <c r="F17" s="321"/>
      <c r="G17" s="321"/>
      <c r="H17" s="321"/>
      <c r="I17" s="4"/>
    </row>
    <row r="18" spans="2:9" ht="15" customHeight="1">
      <c r="B18" s="321" t="s">
        <v>128</v>
      </c>
      <c r="C18" s="321"/>
      <c r="D18" s="321"/>
      <c r="E18" s="321"/>
      <c r="F18" s="321"/>
      <c r="G18" s="248"/>
      <c r="H18" s="248"/>
      <c r="I18" s="4"/>
    </row>
    <row r="19" spans="2:9" ht="16.5" customHeight="1">
      <c r="B19" s="329" t="s">
        <v>127</v>
      </c>
      <c r="C19" s="329"/>
      <c r="D19" s="329"/>
      <c r="E19" s="329"/>
      <c r="F19" s="329"/>
      <c r="G19" s="329"/>
      <c r="H19" s="167"/>
      <c r="I19" s="4"/>
    </row>
    <row r="20" spans="2:9" ht="27" customHeight="1">
      <c r="B20" s="329" t="s">
        <v>151</v>
      </c>
      <c r="C20" s="329"/>
      <c r="D20" s="329"/>
      <c r="E20" s="329"/>
      <c r="F20" s="329"/>
      <c r="G20" s="329"/>
      <c r="H20" s="329"/>
      <c r="I20" s="4"/>
    </row>
    <row r="21" spans="2:9" ht="15" customHeight="1">
      <c r="B21" s="321" t="s">
        <v>147</v>
      </c>
      <c r="C21" s="321"/>
      <c r="D21" s="321"/>
      <c r="E21" s="167"/>
      <c r="F21" s="167"/>
      <c r="G21" s="167"/>
      <c r="H21" s="167"/>
      <c r="I21" s="4"/>
    </row>
    <row r="22" spans="2:9" ht="14.25" customHeight="1">
      <c r="B22" s="321" t="s">
        <v>72</v>
      </c>
      <c r="C22" s="321"/>
      <c r="D22" s="321"/>
      <c r="E22" s="321"/>
      <c r="F22" s="321"/>
      <c r="G22" s="321"/>
      <c r="H22" s="321"/>
      <c r="I22" s="4"/>
    </row>
    <row r="23" spans="2:9" ht="14.25" customHeight="1">
      <c r="B23" s="327" t="s">
        <v>98</v>
      </c>
      <c r="C23" s="327"/>
      <c r="D23" s="327"/>
      <c r="E23" s="327"/>
      <c r="F23" s="327"/>
      <c r="G23" s="327"/>
      <c r="H23" s="327"/>
      <c r="I23" s="4"/>
    </row>
    <row r="24" spans="2:9" ht="0.75" hidden="1" customHeight="1">
      <c r="B24" s="165"/>
      <c r="C24" s="165"/>
      <c r="D24" s="165"/>
      <c r="E24" s="165"/>
      <c r="F24" s="165"/>
      <c r="G24" s="165"/>
      <c r="H24" s="165"/>
      <c r="I24" s="4"/>
    </row>
    <row r="25" spans="2:9" ht="3.75" customHeight="1">
      <c r="B25" s="165"/>
      <c r="C25" s="165"/>
      <c r="D25" s="165"/>
      <c r="E25" s="165"/>
      <c r="F25" s="165"/>
      <c r="G25" s="165"/>
      <c r="H25" s="165"/>
      <c r="I25" s="4"/>
    </row>
    <row r="26" spans="2:9" ht="13.5" customHeight="1">
      <c r="B26" s="327" t="s">
        <v>153</v>
      </c>
      <c r="C26" s="327"/>
      <c r="D26" s="327"/>
      <c r="E26" s="327"/>
      <c r="F26" s="327"/>
      <c r="G26" s="327"/>
      <c r="H26" s="327"/>
      <c r="I26" s="1"/>
    </row>
    <row r="27" spans="2:9" ht="6" customHeight="1">
      <c r="B27" s="165"/>
      <c r="C27" s="165"/>
      <c r="D27" s="165"/>
      <c r="E27" s="165"/>
      <c r="F27" s="165"/>
      <c r="G27" s="165"/>
      <c r="H27" s="165"/>
      <c r="I27" s="1"/>
    </row>
    <row r="28" spans="2:9" ht="16.5" customHeight="1">
      <c r="B28" s="326" t="s">
        <v>63</v>
      </c>
      <c r="C28" s="326"/>
      <c r="D28" s="326"/>
      <c r="E28" s="66"/>
      <c r="F28" s="66"/>
      <c r="G28" s="66"/>
      <c r="H28" s="66">
        <v>13</v>
      </c>
      <c r="I28" s="5"/>
    </row>
    <row r="101" ht="18.95" customHeight="1"/>
  </sheetData>
  <mergeCells count="18">
    <mergeCell ref="B28:D28"/>
    <mergeCell ref="B26:H26"/>
    <mergeCell ref="B21:D21"/>
    <mergeCell ref="B7:E7"/>
    <mergeCell ref="F5:I5"/>
    <mergeCell ref="B23:H23"/>
    <mergeCell ref="B22:H22"/>
    <mergeCell ref="B19:G19"/>
    <mergeCell ref="B5:E5"/>
    <mergeCell ref="B20:H20"/>
    <mergeCell ref="B18:F18"/>
    <mergeCell ref="J13:O13"/>
    <mergeCell ref="L9:R9"/>
    <mergeCell ref="B17:H17"/>
    <mergeCell ref="B1:H1"/>
    <mergeCell ref="B8:H8"/>
    <mergeCell ref="B2:C2"/>
    <mergeCell ref="B9:C9"/>
  </mergeCells>
  <phoneticPr fontId="3" type="noConversion"/>
  <printOptions horizontalCentered="1"/>
  <pageMargins left="0.74803149606299202" right="0.74803149606299202" top="0.511811023622047" bottom="0.196850393700787" header="0" footer="0.2362204724409449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100"/>
  <sheetViews>
    <sheetView rightToLeft="1" view="pageBreakPreview" zoomScaleSheetLayoutView="100" workbookViewId="0">
      <selection activeCell="M9" sqref="M9"/>
    </sheetView>
  </sheetViews>
  <sheetFormatPr defaultRowHeight="12.75"/>
  <cols>
    <col min="1" max="1" width="9.5703125" customWidth="1"/>
    <col min="2" max="2" width="30" customWidth="1"/>
    <col min="3" max="3" width="15.85546875" customWidth="1"/>
    <col min="4" max="4" width="21" customWidth="1"/>
    <col min="5" max="5" width="17.7109375" customWidth="1"/>
  </cols>
  <sheetData>
    <row r="1" spans="1:8" ht="28.5" customHeight="1">
      <c r="A1" s="335" t="s">
        <v>124</v>
      </c>
      <c r="B1" s="336"/>
      <c r="C1" s="336"/>
      <c r="D1" s="336"/>
      <c r="E1" s="336"/>
    </row>
    <row r="2" spans="1:8" ht="22.5" customHeight="1" thickBot="1">
      <c r="A2" s="324" t="s">
        <v>100</v>
      </c>
      <c r="B2" s="325"/>
      <c r="C2" s="63"/>
      <c r="D2" s="63"/>
      <c r="E2" s="63"/>
    </row>
    <row r="3" spans="1:8" ht="41.25" customHeight="1" thickTop="1">
      <c r="A3" s="337" t="s">
        <v>34</v>
      </c>
      <c r="B3" s="337"/>
      <c r="C3" s="184" t="s">
        <v>29</v>
      </c>
      <c r="D3" s="184" t="s">
        <v>73</v>
      </c>
      <c r="E3" s="184" t="s">
        <v>145</v>
      </c>
    </row>
    <row r="4" spans="1:8" ht="24.95" customHeight="1">
      <c r="A4" s="338" t="s">
        <v>37</v>
      </c>
      <c r="B4" s="338"/>
      <c r="C4" s="133">
        <v>8</v>
      </c>
      <c r="D4" s="62">
        <v>26003929</v>
      </c>
      <c r="E4" s="109">
        <f>D4/D17*100</f>
        <v>21.106176565255666</v>
      </c>
    </row>
    <row r="5" spans="1:8" ht="24.95" customHeight="1">
      <c r="A5" s="339" t="s">
        <v>157</v>
      </c>
      <c r="B5" s="339"/>
      <c r="C5" s="107">
        <v>37</v>
      </c>
      <c r="D5" s="94">
        <v>50323931</v>
      </c>
      <c r="E5" s="283">
        <f>D5/D17*100</f>
        <v>40.845588108771679</v>
      </c>
    </row>
    <row r="6" spans="1:8" ht="24.95" customHeight="1">
      <c r="A6" s="339" t="s">
        <v>87</v>
      </c>
      <c r="B6" s="339"/>
      <c r="C6" s="107">
        <v>6</v>
      </c>
      <c r="D6" s="94">
        <v>0</v>
      </c>
      <c r="E6" s="283">
        <f>D6/D17*100</f>
        <v>0</v>
      </c>
    </row>
    <row r="7" spans="1:8" ht="24.95" customHeight="1" thickBot="1">
      <c r="A7" s="342" t="s">
        <v>39</v>
      </c>
      <c r="B7" s="342"/>
      <c r="C7" s="107">
        <v>8</v>
      </c>
      <c r="D7" s="94">
        <v>4963264</v>
      </c>
      <c r="E7" s="110">
        <f>D7/D17*100</f>
        <v>4.0284499440056578</v>
      </c>
    </row>
    <row r="8" spans="1:8" ht="24.75" customHeight="1" thickTop="1" thickBot="1">
      <c r="A8" s="343" t="s">
        <v>61</v>
      </c>
      <c r="B8" s="343"/>
      <c r="C8" s="134">
        <f>SUM(C4:C7)</f>
        <v>59</v>
      </c>
      <c r="D8" s="111">
        <f>SUM(D4:D7)</f>
        <v>81291124</v>
      </c>
      <c r="E8" s="284">
        <f>D8/D17*100</f>
        <v>65.980214618033003</v>
      </c>
      <c r="H8" s="68">
        <f>E8+E12+E16</f>
        <v>100</v>
      </c>
    </row>
    <row r="9" spans="1:8" ht="24.95" customHeight="1" thickTop="1">
      <c r="A9" s="345" t="s">
        <v>85</v>
      </c>
      <c r="B9" s="345"/>
      <c r="C9" s="135">
        <v>11</v>
      </c>
      <c r="D9" s="62">
        <v>6021873</v>
      </c>
      <c r="E9" s="109">
        <f>D9/D17*100</f>
        <v>4.8876735047056092</v>
      </c>
      <c r="G9" s="68"/>
    </row>
    <row r="10" spans="1:8" ht="24.95" customHeight="1">
      <c r="A10" s="344" t="s">
        <v>27</v>
      </c>
      <c r="B10" s="344"/>
      <c r="C10" s="278">
        <v>1</v>
      </c>
      <c r="D10" s="136">
        <v>0</v>
      </c>
      <c r="E10" s="283">
        <f>D10/D17*100</f>
        <v>0</v>
      </c>
    </row>
    <row r="11" spans="1:8" ht="24.95" customHeight="1" thickBot="1">
      <c r="A11" s="341" t="s">
        <v>30</v>
      </c>
      <c r="B11" s="341"/>
      <c r="C11" s="137" t="s">
        <v>64</v>
      </c>
      <c r="D11" s="138">
        <v>586996</v>
      </c>
      <c r="E11" s="110">
        <f>D11/D17*100</f>
        <v>0.47643728065473545</v>
      </c>
    </row>
    <row r="12" spans="1:8" ht="26.1" customHeight="1" thickTop="1" thickBot="1">
      <c r="A12" s="340" t="s">
        <v>62</v>
      </c>
      <c r="B12" s="340"/>
      <c r="C12" s="139">
        <f>SUM(C9:C11)</f>
        <v>12</v>
      </c>
      <c r="D12" s="140">
        <f>SUM(D9:D11)</f>
        <v>6608869</v>
      </c>
      <c r="E12" s="285">
        <f>D12/D17*100</f>
        <v>5.3641107853603449</v>
      </c>
    </row>
    <row r="13" spans="1:8" ht="26.1" customHeight="1" thickTop="1" thickBot="1">
      <c r="A13" s="331" t="s">
        <v>126</v>
      </c>
      <c r="B13" s="331"/>
      <c r="C13" s="139">
        <f>C8+C12</f>
        <v>71</v>
      </c>
      <c r="D13" s="140">
        <f>D8+D12</f>
        <v>87899993</v>
      </c>
      <c r="E13" s="286">
        <f>D13/D17*100</f>
        <v>71.344325403393356</v>
      </c>
    </row>
    <row r="14" spans="1:8" ht="26.25" customHeight="1" thickTop="1">
      <c r="A14" s="332" t="s">
        <v>108</v>
      </c>
      <c r="B14" s="332"/>
      <c r="C14" s="221"/>
      <c r="D14" s="142">
        <v>34395753</v>
      </c>
      <c r="E14" s="287">
        <f>D14/D17*100</f>
        <v>27.91742878212451</v>
      </c>
    </row>
    <row r="15" spans="1:8" ht="25.5" customHeight="1" thickBot="1">
      <c r="A15" s="339" t="s">
        <v>81</v>
      </c>
      <c r="B15" s="339"/>
      <c r="C15" s="222"/>
      <c r="D15" s="141">
        <v>909558</v>
      </c>
      <c r="E15" s="288">
        <f>D15/D17*100</f>
        <v>0.73824581448214266</v>
      </c>
      <c r="H15" s="282"/>
    </row>
    <row r="16" spans="1:8" ht="42.75" customHeight="1" thickTop="1" thickBot="1">
      <c r="A16" s="340" t="s">
        <v>84</v>
      </c>
      <c r="B16" s="340"/>
      <c r="C16" s="223"/>
      <c r="D16" s="143">
        <f>SUM(D14:D15)</f>
        <v>35305311</v>
      </c>
      <c r="E16" s="285">
        <f>D16/D17*100</f>
        <v>28.655674596606652</v>
      </c>
    </row>
    <row r="17" spans="1:7" ht="28.5" customHeight="1" thickTop="1" thickBot="1">
      <c r="A17" s="330" t="s">
        <v>96</v>
      </c>
      <c r="B17" s="330"/>
      <c r="C17" s="177">
        <f>C8+C12</f>
        <v>71</v>
      </c>
      <c r="D17" s="177">
        <f>D13+D16</f>
        <v>123205304</v>
      </c>
      <c r="E17" s="179">
        <f>E13+E16</f>
        <v>100</v>
      </c>
    </row>
    <row r="18" spans="1:7" ht="24.75" customHeight="1" thickTop="1">
      <c r="A18" s="333" t="s">
        <v>65</v>
      </c>
      <c r="B18" s="333"/>
      <c r="C18" s="164"/>
      <c r="D18" s="164"/>
      <c r="E18" s="164"/>
      <c r="G18" s="282"/>
    </row>
    <row r="19" spans="1:7" ht="19.5" customHeight="1">
      <c r="A19" s="333" t="s">
        <v>88</v>
      </c>
      <c r="B19" s="333"/>
      <c r="C19" s="333"/>
      <c r="D19" s="164"/>
      <c r="E19" s="164"/>
    </row>
    <row r="20" spans="1:7" ht="16.5" customHeight="1">
      <c r="A20" s="334" t="s">
        <v>125</v>
      </c>
      <c r="B20" s="334"/>
      <c r="C20" s="334"/>
      <c r="D20" s="334"/>
      <c r="E20" s="164"/>
    </row>
    <row r="21" spans="1:7" ht="4.5" customHeight="1">
      <c r="A21" s="86"/>
      <c r="B21" s="86"/>
      <c r="C21" s="86"/>
      <c r="D21" s="86"/>
      <c r="E21" s="86"/>
    </row>
    <row r="22" spans="1:7" ht="4.5" customHeight="1">
      <c r="A22" s="86"/>
      <c r="B22" s="86"/>
      <c r="C22" s="86"/>
      <c r="D22" s="86"/>
      <c r="E22" s="86"/>
    </row>
    <row r="23" spans="1:7" ht="17.25" customHeight="1">
      <c r="A23" s="327" t="s">
        <v>153</v>
      </c>
      <c r="B23" s="327"/>
      <c r="C23" s="327"/>
      <c r="D23" s="327"/>
      <c r="E23" s="327"/>
      <c r="F23" s="327"/>
      <c r="G23" s="327"/>
    </row>
    <row r="24" spans="1:7" ht="4.5" customHeight="1">
      <c r="A24" s="165"/>
      <c r="B24" s="165"/>
      <c r="C24" s="165"/>
      <c r="D24" s="165"/>
      <c r="E24" s="165"/>
    </row>
    <row r="25" spans="1:7" ht="9.75" customHeight="1">
      <c r="A25" s="166"/>
      <c r="B25" s="166"/>
      <c r="C25" s="166"/>
      <c r="D25" s="166"/>
      <c r="E25" s="166"/>
    </row>
    <row r="26" spans="1:7" ht="16.5" customHeight="1">
      <c r="A26" s="326" t="s">
        <v>63</v>
      </c>
      <c r="B26" s="326"/>
      <c r="C26" s="326"/>
      <c r="D26" s="66"/>
      <c r="E26" s="66">
        <v>14</v>
      </c>
    </row>
    <row r="27" spans="1:7" ht="18" customHeight="1">
      <c r="A27" s="86"/>
      <c r="B27" s="86"/>
      <c r="C27" s="86"/>
      <c r="D27" s="86"/>
      <c r="E27" s="86"/>
    </row>
    <row r="100" ht="18.95" customHeight="1"/>
  </sheetData>
  <mergeCells count="22">
    <mergeCell ref="A12:B12"/>
    <mergeCell ref="A19:C19"/>
    <mergeCell ref="A11:B11"/>
    <mergeCell ref="A6:B6"/>
    <mergeCell ref="A7:B7"/>
    <mergeCell ref="A8:B8"/>
    <mergeCell ref="A10:B10"/>
    <mergeCell ref="A16:B16"/>
    <mergeCell ref="A9:B9"/>
    <mergeCell ref="A15:B15"/>
    <mergeCell ref="A2:B2"/>
    <mergeCell ref="A1:E1"/>
    <mergeCell ref="A3:B3"/>
    <mergeCell ref="A4:B4"/>
    <mergeCell ref="A5:B5"/>
    <mergeCell ref="A26:C26"/>
    <mergeCell ref="A17:B17"/>
    <mergeCell ref="A13:B13"/>
    <mergeCell ref="A14:B14"/>
    <mergeCell ref="A18:B18"/>
    <mergeCell ref="A20:D20"/>
    <mergeCell ref="A23:G23"/>
  </mergeCells>
  <printOptions horizontalCentered="1"/>
  <pageMargins left="0.74803149606299213" right="0.74803149606299213" top="0.59055118110236227" bottom="0.19685039370078741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97"/>
  <sheetViews>
    <sheetView rightToLeft="1" view="pageBreakPreview" workbookViewId="0">
      <selection activeCell="M11" sqref="M11"/>
    </sheetView>
  </sheetViews>
  <sheetFormatPr defaultRowHeight="12.75"/>
  <cols>
    <col min="1" max="1" width="20.85546875" customWidth="1"/>
    <col min="2" max="2" width="11.5703125" customWidth="1"/>
    <col min="3" max="3" width="11.7109375" customWidth="1"/>
    <col min="4" max="4" width="12" customWidth="1"/>
    <col min="5" max="5" width="14.42578125" customWidth="1"/>
    <col min="6" max="6" width="13.28515625" customWidth="1"/>
    <col min="7" max="7" width="18.5703125" customWidth="1"/>
    <col min="8" max="8" width="13.85546875" customWidth="1"/>
    <col min="9" max="9" width="12.5703125" customWidth="1"/>
    <col min="10" max="10" width="0" hidden="1" customWidth="1"/>
  </cols>
  <sheetData>
    <row r="1" spans="1:14" ht="26.25" customHeight="1">
      <c r="A1" s="335" t="s">
        <v>144</v>
      </c>
      <c r="B1" s="336"/>
      <c r="C1" s="336"/>
      <c r="D1" s="336"/>
      <c r="E1" s="336"/>
      <c r="F1" s="336"/>
      <c r="G1" s="336"/>
      <c r="H1" s="336"/>
      <c r="I1" s="336"/>
    </row>
    <row r="2" spans="1:14" ht="21.75" customHeight="1" thickBot="1">
      <c r="A2" s="180" t="s">
        <v>101</v>
      </c>
      <c r="B2" s="63"/>
      <c r="C2" s="63"/>
      <c r="D2" s="63"/>
      <c r="E2" s="63"/>
      <c r="F2" s="63"/>
      <c r="G2" s="63"/>
      <c r="H2" s="63"/>
      <c r="I2" s="63"/>
    </row>
    <row r="3" spans="1:14" ht="55.5" customHeight="1" thickTop="1">
      <c r="A3" s="214" t="s">
        <v>23</v>
      </c>
      <c r="B3" s="184" t="s">
        <v>29</v>
      </c>
      <c r="C3" s="184" t="s">
        <v>24</v>
      </c>
      <c r="D3" s="184" t="s">
        <v>25</v>
      </c>
      <c r="E3" s="184" t="s">
        <v>40</v>
      </c>
      <c r="F3" s="184" t="s">
        <v>53</v>
      </c>
      <c r="G3" s="184" t="s">
        <v>41</v>
      </c>
      <c r="H3" s="184" t="s">
        <v>82</v>
      </c>
      <c r="I3" s="184" t="s">
        <v>145</v>
      </c>
    </row>
    <row r="4" spans="1:14" ht="27.95" customHeight="1">
      <c r="A4" s="215" t="s">
        <v>37</v>
      </c>
      <c r="B4" s="101">
        <v>8</v>
      </c>
      <c r="C4" s="101">
        <v>31</v>
      </c>
      <c r="D4" s="101">
        <v>25</v>
      </c>
      <c r="E4" s="109">
        <v>610</v>
      </c>
      <c r="F4" s="23">
        <v>7305</v>
      </c>
      <c r="G4" s="23">
        <v>5985</v>
      </c>
      <c r="H4" s="23">
        <v>2968</v>
      </c>
      <c r="I4" s="296">
        <f>H4/H$14*100</f>
        <v>21.103526734926053</v>
      </c>
      <c r="J4" s="68">
        <f>H4/7736*100</f>
        <v>38.366080661840748</v>
      </c>
    </row>
    <row r="5" spans="1:14" ht="27.95" customHeight="1">
      <c r="A5" s="213" t="s">
        <v>52</v>
      </c>
      <c r="B5" s="107">
        <v>37</v>
      </c>
      <c r="C5" s="102">
        <v>198</v>
      </c>
      <c r="D5" s="102">
        <v>164</v>
      </c>
      <c r="E5" s="110">
        <v>292</v>
      </c>
      <c r="F5" s="23">
        <v>15857</v>
      </c>
      <c r="G5" s="23">
        <v>13270</v>
      </c>
      <c r="H5" s="23">
        <v>5745</v>
      </c>
      <c r="I5" s="296">
        <f>H5/H$14*100</f>
        <v>40.848976109215016</v>
      </c>
      <c r="J5" s="68">
        <f t="shared" ref="J5:J15" si="0">H5/7736*100</f>
        <v>74.263185108583258</v>
      </c>
    </row>
    <row r="6" spans="1:14" ht="27.95" customHeight="1">
      <c r="A6" s="213" t="s">
        <v>38</v>
      </c>
      <c r="B6" s="102">
        <v>6</v>
      </c>
      <c r="C6" s="102">
        <v>0</v>
      </c>
      <c r="D6" s="102">
        <v>0</v>
      </c>
      <c r="E6" s="110">
        <v>23</v>
      </c>
      <c r="F6" s="216">
        <v>308</v>
      </c>
      <c r="G6" s="216">
        <v>0</v>
      </c>
      <c r="H6" s="216">
        <v>0</v>
      </c>
      <c r="I6" s="296">
        <v>0</v>
      </c>
      <c r="J6" s="68">
        <f t="shared" si="0"/>
        <v>0</v>
      </c>
    </row>
    <row r="7" spans="1:14" ht="27.95" customHeight="1" thickBot="1">
      <c r="A7" s="213" t="s">
        <v>39</v>
      </c>
      <c r="B7" s="102">
        <v>8</v>
      </c>
      <c r="C7" s="102">
        <v>29</v>
      </c>
      <c r="D7" s="102">
        <v>23</v>
      </c>
      <c r="E7" s="110">
        <v>187.5</v>
      </c>
      <c r="F7" s="23">
        <v>1864</v>
      </c>
      <c r="G7" s="172">
        <v>1214</v>
      </c>
      <c r="H7" s="216">
        <v>567</v>
      </c>
      <c r="I7" s="296">
        <f t="shared" ref="I7:I12" si="1">H7/H$14*100</f>
        <v>4.0315699658703075</v>
      </c>
      <c r="J7" s="68">
        <f t="shared" si="0"/>
        <v>7.3293691830403311</v>
      </c>
    </row>
    <row r="8" spans="1:14" ht="27.95" customHeight="1" thickTop="1" thickBot="1">
      <c r="A8" s="218" t="s">
        <v>61</v>
      </c>
      <c r="B8" s="105">
        <f>SUM(B4:B7)</f>
        <v>59</v>
      </c>
      <c r="C8" s="103">
        <f>SUM(C4:C7)</f>
        <v>258</v>
      </c>
      <c r="D8" s="103">
        <f>SUM(D4:D7)</f>
        <v>212</v>
      </c>
      <c r="E8" s="224"/>
      <c r="F8" s="104">
        <f>SUM(F4:F7)</f>
        <v>25334</v>
      </c>
      <c r="G8" s="104">
        <f>SUM(G4:G7)</f>
        <v>20469</v>
      </c>
      <c r="H8" s="104">
        <f>SUM(H4:H7)</f>
        <v>9280</v>
      </c>
      <c r="I8" s="297">
        <f t="shared" si="1"/>
        <v>65.984072810011369</v>
      </c>
      <c r="J8" s="68">
        <f t="shared" si="0"/>
        <v>119.95863495346433</v>
      </c>
      <c r="K8" s="144"/>
    </row>
    <row r="9" spans="1:14" ht="27.95" customHeight="1" thickTop="1">
      <c r="A9" s="213" t="s">
        <v>27</v>
      </c>
      <c r="B9" s="102">
        <v>1</v>
      </c>
      <c r="C9" s="102">
        <v>212</v>
      </c>
      <c r="D9" s="102">
        <v>0</v>
      </c>
      <c r="E9" s="110">
        <v>1.7</v>
      </c>
      <c r="F9" s="102">
        <v>290</v>
      </c>
      <c r="G9" s="102">
        <v>75</v>
      </c>
      <c r="H9" s="102">
        <v>0</v>
      </c>
      <c r="I9" s="296">
        <f t="shared" si="1"/>
        <v>0</v>
      </c>
      <c r="J9" s="68">
        <f t="shared" si="0"/>
        <v>0</v>
      </c>
      <c r="N9" s="86" t="s">
        <v>66</v>
      </c>
    </row>
    <row r="10" spans="1:14" ht="27.95" customHeight="1">
      <c r="A10" s="213" t="s">
        <v>30</v>
      </c>
      <c r="B10" s="11" t="s">
        <v>64</v>
      </c>
      <c r="C10" s="11" t="s">
        <v>64</v>
      </c>
      <c r="D10" s="102">
        <v>0</v>
      </c>
      <c r="E10" s="102">
        <v>0</v>
      </c>
      <c r="F10" s="102">
        <v>0</v>
      </c>
      <c r="G10" s="102">
        <v>0</v>
      </c>
      <c r="H10" s="102">
        <v>67</v>
      </c>
      <c r="I10" s="296">
        <f t="shared" si="1"/>
        <v>0.47639362912400457</v>
      </c>
      <c r="J10" s="68">
        <f t="shared" si="0"/>
        <v>0.8660806618407445</v>
      </c>
    </row>
    <row r="11" spans="1:14" ht="27.95" customHeight="1" thickBot="1">
      <c r="A11" s="251" t="s">
        <v>116</v>
      </c>
      <c r="B11" s="102">
        <v>11</v>
      </c>
      <c r="C11" s="107">
        <v>110</v>
      </c>
      <c r="D11" s="102">
        <v>66</v>
      </c>
      <c r="E11" s="216">
        <v>23</v>
      </c>
      <c r="F11" s="23">
        <v>2037</v>
      </c>
      <c r="G11" s="23">
        <v>1487</v>
      </c>
      <c r="H11" s="23">
        <v>687</v>
      </c>
      <c r="I11" s="296">
        <f t="shared" si="1"/>
        <v>4.8848122866894199</v>
      </c>
      <c r="J11" s="68">
        <f t="shared" ref="J11" si="2">H11/7736*100</f>
        <v>8.8805584281282304</v>
      </c>
      <c r="M11" s="318"/>
    </row>
    <row r="12" spans="1:14" ht="27.95" customHeight="1" thickTop="1" thickBot="1">
      <c r="A12" s="218"/>
      <c r="B12" s="105">
        <v>12</v>
      </c>
      <c r="C12" s="108">
        <f>C9+C11</f>
        <v>322</v>
      </c>
      <c r="D12" s="108">
        <v>66</v>
      </c>
      <c r="E12" s="225"/>
      <c r="F12" s="104">
        <f>SUM(F9:F11)</f>
        <v>2327</v>
      </c>
      <c r="G12" s="104">
        <f>SUM(G9:G11)</f>
        <v>1562</v>
      </c>
      <c r="H12" s="104">
        <f>SUM(H9:H11)</f>
        <v>754</v>
      </c>
      <c r="I12" s="297">
        <f t="shared" si="1"/>
        <v>5.3612059158134242</v>
      </c>
      <c r="J12" s="68">
        <f t="shared" si="0"/>
        <v>9.7466390899689763</v>
      </c>
    </row>
    <row r="13" spans="1:14" ht="36.75" customHeight="1" thickTop="1" thickBot="1">
      <c r="A13" s="279" t="s">
        <v>146</v>
      </c>
      <c r="B13" s="226"/>
      <c r="C13" s="220">
        <v>24</v>
      </c>
      <c r="D13" s="220">
        <v>24</v>
      </c>
      <c r="E13" s="139">
        <v>250</v>
      </c>
      <c r="F13" s="227"/>
      <c r="G13" s="227"/>
      <c r="H13" s="111">
        <v>4030</v>
      </c>
      <c r="I13" s="297">
        <f>H13/H14*100</f>
        <v>28.654721274175198</v>
      </c>
      <c r="J13" s="68"/>
      <c r="K13" s="334"/>
      <c r="L13" s="334"/>
      <c r="M13" s="334"/>
      <c r="N13" s="334"/>
    </row>
    <row r="14" spans="1:14" ht="27.95" customHeight="1" thickTop="1" thickBot="1">
      <c r="A14" s="219" t="s">
        <v>60</v>
      </c>
      <c r="B14" s="177">
        <f>B8+B12</f>
        <v>71</v>
      </c>
      <c r="C14" s="177">
        <f>C8+C12+C13</f>
        <v>604</v>
      </c>
      <c r="D14" s="177">
        <f>D8+D12+D13</f>
        <v>302</v>
      </c>
      <c r="E14" s="226"/>
      <c r="F14" s="177">
        <f>F8+F12</f>
        <v>27661</v>
      </c>
      <c r="G14" s="177">
        <f>G8+G12</f>
        <v>22031</v>
      </c>
      <c r="H14" s="177">
        <f>H8+H12+H13</f>
        <v>14064</v>
      </c>
      <c r="I14" s="294">
        <f>I8+I12+I13</f>
        <v>100</v>
      </c>
      <c r="J14" s="68">
        <f t="shared" si="0"/>
        <v>181.79937952430197</v>
      </c>
      <c r="K14" s="12"/>
    </row>
    <row r="15" spans="1:14" s="59" customFormat="1" ht="8.25" customHeight="1" thickTop="1">
      <c r="A15" s="57"/>
      <c r="B15" s="57"/>
      <c r="C15" s="57"/>
      <c r="D15" s="57"/>
      <c r="E15" s="57"/>
      <c r="F15" s="57"/>
      <c r="G15" s="57"/>
      <c r="H15" s="57"/>
      <c r="I15" s="217"/>
      <c r="J15" s="68">
        <f t="shared" si="0"/>
        <v>0</v>
      </c>
      <c r="K15" s="58"/>
    </row>
    <row r="16" spans="1:14" s="59" customFormat="1" ht="22.5" customHeight="1">
      <c r="A16" s="333" t="s">
        <v>65</v>
      </c>
      <c r="B16" s="333"/>
      <c r="C16" s="91"/>
      <c r="D16" s="91"/>
      <c r="E16" s="91"/>
      <c r="F16" s="91"/>
      <c r="G16" s="91"/>
      <c r="H16" s="92"/>
      <c r="I16" s="91"/>
    </row>
    <row r="17" spans="1:9" ht="18" customHeight="1">
      <c r="A17" s="280" t="s">
        <v>125</v>
      </c>
      <c r="B17" s="280"/>
      <c r="C17" s="280"/>
      <c r="D17" s="280"/>
      <c r="E17" s="280"/>
      <c r="F17" s="280"/>
      <c r="G17" s="346"/>
      <c r="H17" s="346"/>
      <c r="I17" s="91"/>
    </row>
    <row r="18" spans="1:9" ht="13.5" customHeight="1">
      <c r="A18" s="235"/>
      <c r="B18" s="235"/>
      <c r="C18" s="235"/>
      <c r="D18" s="235"/>
      <c r="E18" s="236"/>
      <c r="F18" s="236"/>
      <c r="G18" s="236"/>
      <c r="H18" s="236"/>
      <c r="I18" s="91"/>
    </row>
    <row r="19" spans="1:9" ht="17.25" customHeight="1">
      <c r="A19" s="327" t="s">
        <v>153</v>
      </c>
      <c r="B19" s="327"/>
      <c r="C19" s="327"/>
      <c r="D19" s="327"/>
      <c r="E19" s="327"/>
      <c r="F19" s="327"/>
      <c r="G19" s="327"/>
      <c r="H19" s="93"/>
      <c r="I19" s="91"/>
    </row>
    <row r="20" spans="1:9" ht="20.25" customHeight="1">
      <c r="A20" s="91"/>
      <c r="B20" s="91"/>
      <c r="C20" s="91"/>
      <c r="D20" s="91"/>
      <c r="E20" s="91"/>
      <c r="F20" s="91"/>
      <c r="G20" s="91"/>
      <c r="H20" s="91"/>
      <c r="I20" s="91"/>
    </row>
    <row r="21" spans="1:9" ht="9" customHeight="1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8.25" customHeight="1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19.5" customHeight="1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20.25" customHeight="1">
      <c r="A24" s="326" t="s">
        <v>106</v>
      </c>
      <c r="B24" s="326"/>
      <c r="C24" s="326"/>
      <c r="D24" s="237"/>
      <c r="E24" s="237"/>
      <c r="F24" s="237"/>
      <c r="G24" s="237"/>
      <c r="H24" s="237"/>
      <c r="I24" s="66">
        <v>15</v>
      </c>
    </row>
    <row r="97" ht="18.95" customHeight="1"/>
  </sheetData>
  <mergeCells count="6">
    <mergeCell ref="K13:N13"/>
    <mergeCell ref="A1:I1"/>
    <mergeCell ref="A24:C24"/>
    <mergeCell ref="A16:B16"/>
    <mergeCell ref="G17:H17"/>
    <mergeCell ref="A19:G19"/>
  </mergeCells>
  <printOptions horizontalCentered="1"/>
  <pageMargins left="0.74803149606299213" right="0.74803149606299213" top="0.59055118110236227" bottom="0.19685039370078741" header="0" footer="0.23622047244094491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"/>
  <sheetViews>
    <sheetView rightToLeft="1" view="pageBreakPreview" topLeftCell="A7" zoomScaleSheetLayoutView="100" workbookViewId="0">
      <selection activeCell="J11" sqref="J11"/>
    </sheetView>
  </sheetViews>
  <sheetFormatPr defaultRowHeight="12.75"/>
  <cols>
    <col min="1" max="1" width="1.42578125" customWidth="1"/>
    <col min="2" max="2" width="14.28515625" customWidth="1"/>
    <col min="3" max="3" width="15.7109375" customWidth="1"/>
    <col min="4" max="8" width="15.7109375" style="8" customWidth="1"/>
  </cols>
  <sheetData>
    <row r="1" spans="1:8" ht="25.5" customHeight="1">
      <c r="B1" s="350" t="s">
        <v>142</v>
      </c>
      <c r="C1" s="350"/>
      <c r="D1" s="350"/>
      <c r="E1" s="350"/>
      <c r="F1" s="350"/>
      <c r="G1" s="350"/>
      <c r="H1" s="350"/>
    </row>
    <row r="2" spans="1:8" ht="16.5" customHeight="1" thickBot="1">
      <c r="B2" s="229" t="s">
        <v>107</v>
      </c>
      <c r="C2" s="63"/>
      <c r="D2" s="185"/>
      <c r="E2" s="64"/>
      <c r="F2" s="64"/>
      <c r="G2" s="64"/>
      <c r="H2" s="64"/>
    </row>
    <row r="3" spans="1:8" ht="31.5" customHeight="1" thickTop="1">
      <c r="B3" s="351" t="s">
        <v>129</v>
      </c>
      <c r="C3" s="351" t="s">
        <v>16</v>
      </c>
      <c r="D3" s="359" t="s">
        <v>80</v>
      </c>
      <c r="E3" s="360"/>
      <c r="F3" s="360"/>
      <c r="G3" s="360"/>
      <c r="H3" s="360"/>
    </row>
    <row r="4" spans="1:8" ht="29.25" customHeight="1">
      <c r="B4" s="352"/>
      <c r="C4" s="352"/>
      <c r="D4" s="176" t="s">
        <v>50</v>
      </c>
      <c r="E4" s="176" t="s">
        <v>35</v>
      </c>
      <c r="F4" s="176" t="s">
        <v>36</v>
      </c>
      <c r="G4" s="176" t="s">
        <v>51</v>
      </c>
      <c r="H4" s="176" t="s">
        <v>26</v>
      </c>
    </row>
    <row r="5" spans="1:8" ht="21.95" customHeight="1">
      <c r="B5" s="353" t="s">
        <v>133</v>
      </c>
      <c r="C5" s="200" t="s">
        <v>17</v>
      </c>
      <c r="D5" s="98">
        <v>2</v>
      </c>
      <c r="E5" s="98">
        <v>8</v>
      </c>
      <c r="F5" s="98">
        <v>0</v>
      </c>
      <c r="G5" s="98">
        <v>2</v>
      </c>
      <c r="H5" s="98">
        <f t="shared" ref="H5:H20" si="0">SUM(D5:G5)</f>
        <v>12</v>
      </c>
    </row>
    <row r="6" spans="1:8" ht="21.95" customHeight="1">
      <c r="B6" s="354"/>
      <c r="C6" s="241" t="s">
        <v>10</v>
      </c>
      <c r="D6" s="95">
        <v>0</v>
      </c>
      <c r="E6" s="95">
        <v>1</v>
      </c>
      <c r="F6" s="95">
        <v>1</v>
      </c>
      <c r="G6" s="95">
        <v>0</v>
      </c>
      <c r="H6" s="95">
        <f t="shared" si="0"/>
        <v>2</v>
      </c>
    </row>
    <row r="7" spans="1:8" ht="21.95" customHeight="1">
      <c r="B7" s="355"/>
      <c r="C7" s="240" t="s">
        <v>67</v>
      </c>
      <c r="D7" s="232">
        <v>0</v>
      </c>
      <c r="E7" s="232">
        <v>0</v>
      </c>
      <c r="F7" s="232">
        <v>1</v>
      </c>
      <c r="G7" s="232">
        <v>2</v>
      </c>
      <c r="H7" s="232">
        <f t="shared" si="0"/>
        <v>3</v>
      </c>
    </row>
    <row r="8" spans="1:8" ht="21.95" customHeight="1">
      <c r="B8" s="347" t="s">
        <v>134</v>
      </c>
      <c r="C8" s="242" t="s">
        <v>3</v>
      </c>
      <c r="D8" s="98">
        <v>0</v>
      </c>
      <c r="E8" s="98">
        <v>2</v>
      </c>
      <c r="F8" s="98">
        <v>3</v>
      </c>
      <c r="G8" s="98">
        <v>0</v>
      </c>
      <c r="H8" s="98">
        <f t="shared" si="0"/>
        <v>5</v>
      </c>
    </row>
    <row r="9" spans="1:8" ht="21.95" customHeight="1">
      <c r="A9" s="83"/>
      <c r="B9" s="348"/>
      <c r="C9" s="241" t="s">
        <v>5</v>
      </c>
      <c r="D9" s="95">
        <v>1</v>
      </c>
      <c r="E9" s="95">
        <v>1</v>
      </c>
      <c r="F9" s="95">
        <v>1</v>
      </c>
      <c r="G9" s="95">
        <v>1</v>
      </c>
      <c r="H9" s="95">
        <f t="shared" si="0"/>
        <v>4</v>
      </c>
    </row>
    <row r="10" spans="1:8" s="81" customFormat="1" ht="21.95" customHeight="1">
      <c r="A10" s="83"/>
      <c r="B10" s="348"/>
      <c r="C10" s="243" t="s">
        <v>4</v>
      </c>
      <c r="D10" s="232">
        <v>0</v>
      </c>
      <c r="E10" s="232">
        <v>4</v>
      </c>
      <c r="F10" s="232">
        <v>0</v>
      </c>
      <c r="G10" s="232">
        <v>0</v>
      </c>
      <c r="H10" s="232">
        <f t="shared" si="0"/>
        <v>4</v>
      </c>
    </row>
    <row r="11" spans="1:8" ht="21.95" customHeight="1">
      <c r="A11" s="83"/>
      <c r="B11" s="356" t="s">
        <v>135</v>
      </c>
      <c r="C11" s="242" t="s">
        <v>8</v>
      </c>
      <c r="D11" s="98">
        <v>1</v>
      </c>
      <c r="E11" s="98">
        <v>4</v>
      </c>
      <c r="F11" s="98">
        <v>0</v>
      </c>
      <c r="G11" s="98">
        <v>0</v>
      </c>
      <c r="H11" s="98">
        <f t="shared" si="0"/>
        <v>5</v>
      </c>
    </row>
    <row r="12" spans="1:8" ht="21.95" customHeight="1">
      <c r="A12" s="83"/>
      <c r="B12" s="357"/>
      <c r="C12" s="241" t="s">
        <v>7</v>
      </c>
      <c r="D12" s="95">
        <v>0</v>
      </c>
      <c r="E12" s="95">
        <v>1</v>
      </c>
      <c r="F12" s="95">
        <v>1</v>
      </c>
      <c r="G12" s="95">
        <v>1</v>
      </c>
      <c r="H12" s="95">
        <f t="shared" si="0"/>
        <v>3</v>
      </c>
    </row>
    <row r="13" spans="1:8" ht="21.95" customHeight="1">
      <c r="B13" s="357"/>
      <c r="C13" s="241" t="s">
        <v>6</v>
      </c>
      <c r="D13" s="95">
        <v>0</v>
      </c>
      <c r="E13" s="95">
        <v>4</v>
      </c>
      <c r="F13" s="95">
        <v>1</v>
      </c>
      <c r="G13" s="95">
        <v>0</v>
      </c>
      <c r="H13" s="95">
        <f t="shared" si="0"/>
        <v>5</v>
      </c>
    </row>
    <row r="14" spans="1:8" ht="21.95" customHeight="1">
      <c r="B14" s="357"/>
      <c r="C14" s="243" t="s">
        <v>9</v>
      </c>
      <c r="D14" s="234">
        <v>0</v>
      </c>
      <c r="E14" s="234">
        <v>1</v>
      </c>
      <c r="F14" s="234">
        <v>0</v>
      </c>
      <c r="G14" s="234">
        <v>2</v>
      </c>
      <c r="H14" s="234">
        <f t="shared" si="0"/>
        <v>3</v>
      </c>
    </row>
    <row r="15" spans="1:8" ht="21.95" customHeight="1">
      <c r="B15" s="358"/>
      <c r="C15" s="243" t="s">
        <v>11</v>
      </c>
      <c r="D15" s="234">
        <v>1</v>
      </c>
      <c r="E15" s="234">
        <v>0</v>
      </c>
      <c r="F15" s="234">
        <v>0</v>
      </c>
      <c r="G15" s="234">
        <v>0</v>
      </c>
      <c r="H15" s="234">
        <f t="shared" si="0"/>
        <v>1</v>
      </c>
    </row>
    <row r="16" spans="1:8" ht="21.95" customHeight="1">
      <c r="B16" s="347" t="s">
        <v>136</v>
      </c>
      <c r="C16" s="242" t="s">
        <v>12</v>
      </c>
      <c r="D16" s="100">
        <v>2</v>
      </c>
      <c r="E16" s="100">
        <v>6</v>
      </c>
      <c r="F16" s="100">
        <v>0</v>
      </c>
      <c r="G16" s="100">
        <v>0</v>
      </c>
      <c r="H16" s="100">
        <f t="shared" si="0"/>
        <v>8</v>
      </c>
    </row>
    <row r="17" spans="2:9" ht="21.95" customHeight="1">
      <c r="B17" s="348"/>
      <c r="C17" s="241" t="s">
        <v>14</v>
      </c>
      <c r="D17" s="95">
        <v>1</v>
      </c>
      <c r="E17" s="95">
        <v>1</v>
      </c>
      <c r="F17" s="95">
        <v>0</v>
      </c>
      <c r="G17" s="95">
        <v>0</v>
      </c>
      <c r="H17" s="95">
        <f t="shared" si="0"/>
        <v>2</v>
      </c>
    </row>
    <row r="18" spans="2:9" ht="21.95" customHeight="1">
      <c r="B18" s="348"/>
      <c r="C18" s="243" t="s">
        <v>15</v>
      </c>
      <c r="D18" s="234">
        <v>0</v>
      </c>
      <c r="E18" s="234">
        <v>3</v>
      </c>
      <c r="F18" s="234">
        <v>0</v>
      </c>
      <c r="G18" s="234">
        <v>1</v>
      </c>
      <c r="H18" s="234">
        <f t="shared" ref="H18:H19" si="1">SUM(D18:G18)</f>
        <v>4</v>
      </c>
    </row>
    <row r="19" spans="2:9" ht="21.95" customHeight="1" thickBot="1">
      <c r="B19" s="348"/>
      <c r="C19" s="281" t="s">
        <v>13</v>
      </c>
      <c r="D19" s="231">
        <v>0</v>
      </c>
      <c r="E19" s="231">
        <v>1</v>
      </c>
      <c r="F19" s="231">
        <v>0</v>
      </c>
      <c r="G19" s="231">
        <v>1</v>
      </c>
      <c r="H19" s="231">
        <f t="shared" si="1"/>
        <v>2</v>
      </c>
    </row>
    <row r="20" spans="2:9" ht="21.95" customHeight="1" thickTop="1" thickBot="1">
      <c r="B20" s="349" t="s">
        <v>59</v>
      </c>
      <c r="C20" s="349"/>
      <c r="D20" s="233">
        <f>SUM(D5:D19)</f>
        <v>8</v>
      </c>
      <c r="E20" s="233">
        <f>SUM(E5:E19)</f>
        <v>37</v>
      </c>
      <c r="F20" s="233">
        <f>SUM(F5:F19)</f>
        <v>8</v>
      </c>
      <c r="G20" s="233">
        <f>SUM(G5:G19)</f>
        <v>10</v>
      </c>
      <c r="H20" s="233">
        <f t="shared" si="0"/>
        <v>63</v>
      </c>
    </row>
    <row r="21" spans="2:9" ht="24" customHeight="1" thickTop="1">
      <c r="B21" s="361" t="s">
        <v>143</v>
      </c>
      <c r="C21" s="361"/>
      <c r="D21" s="361"/>
      <c r="E21" s="361"/>
      <c r="F21" s="361"/>
      <c r="G21" s="361"/>
      <c r="H21" s="361"/>
    </row>
    <row r="22" spans="2:9" ht="28.5" customHeight="1">
      <c r="B22" s="362" t="s">
        <v>158</v>
      </c>
      <c r="C22" s="362"/>
      <c r="D22" s="362"/>
      <c r="E22" s="362"/>
      <c r="F22" s="362"/>
      <c r="G22" s="362"/>
      <c r="H22" s="362"/>
      <c r="I22" s="295" t="s">
        <v>154</v>
      </c>
    </row>
    <row r="23" spans="2:9" ht="13.5" customHeight="1">
      <c r="B23" s="327" t="s">
        <v>153</v>
      </c>
      <c r="C23" s="327"/>
      <c r="D23" s="327"/>
      <c r="E23" s="327"/>
      <c r="F23" s="327"/>
      <c r="G23" s="327"/>
      <c r="H23" s="327"/>
    </row>
    <row r="24" spans="2:9" ht="9.75" customHeight="1">
      <c r="D24" s="97"/>
      <c r="E24" s="97"/>
      <c r="F24" s="97"/>
      <c r="G24" s="97"/>
      <c r="H24" s="97"/>
    </row>
    <row r="25" spans="2:9" s="9" customFormat="1" ht="18.75" customHeight="1">
      <c r="B25" s="326" t="s">
        <v>63</v>
      </c>
      <c r="C25" s="326"/>
      <c r="D25" s="326"/>
      <c r="E25" s="326"/>
      <c r="F25" s="96"/>
      <c r="G25" s="96"/>
      <c r="H25" s="238">
        <v>16</v>
      </c>
    </row>
    <row r="26" spans="2:9">
      <c r="B26" s="86"/>
      <c r="C26" s="86"/>
    </row>
  </sheetData>
  <mergeCells count="13">
    <mergeCell ref="B25:E25"/>
    <mergeCell ref="B16:B19"/>
    <mergeCell ref="B20:C20"/>
    <mergeCell ref="B1:H1"/>
    <mergeCell ref="B23:H23"/>
    <mergeCell ref="B3:B4"/>
    <mergeCell ref="C3:C4"/>
    <mergeCell ref="B5:B7"/>
    <mergeCell ref="B8:B10"/>
    <mergeCell ref="B11:B15"/>
    <mergeCell ref="D3:H3"/>
    <mergeCell ref="B21:H21"/>
    <mergeCell ref="B22:H22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35"/>
  <sheetViews>
    <sheetView rightToLeft="1" tabSelected="1" view="pageBreakPreview" zoomScaleSheetLayoutView="100" workbookViewId="0">
      <selection activeCell="D34" sqref="D34:J34"/>
    </sheetView>
  </sheetViews>
  <sheetFormatPr defaultRowHeight="12.75"/>
  <cols>
    <col min="1" max="1" width="1.42578125" customWidth="1"/>
    <col min="2" max="2" width="10.7109375" style="8" customWidth="1"/>
    <col min="3" max="3" width="12.42578125" style="8" customWidth="1"/>
    <col min="4" max="4" width="15.7109375" style="8" customWidth="1"/>
    <col min="5" max="5" width="14.85546875" style="8" customWidth="1"/>
    <col min="6" max="6" width="13.7109375" style="8" customWidth="1"/>
    <col min="7" max="7" width="16.140625" style="8" customWidth="1"/>
    <col min="8" max="8" width="10.7109375" style="8" customWidth="1"/>
    <col min="9" max="9" width="18" style="8" customWidth="1"/>
    <col min="10" max="10" width="11.85546875" style="8" customWidth="1"/>
    <col min="11" max="11" width="15.28515625" customWidth="1"/>
    <col min="12" max="12" width="14.28515625" customWidth="1"/>
    <col min="13" max="13" width="14.140625" customWidth="1"/>
    <col min="14" max="14" width="14" customWidth="1"/>
    <col min="15" max="15" width="14.42578125" style="262" customWidth="1"/>
    <col min="17" max="17" width="12" customWidth="1"/>
  </cols>
  <sheetData>
    <row r="1" spans="1:17" ht="32.25" customHeight="1">
      <c r="B1" s="373" t="s">
        <v>132</v>
      </c>
      <c r="C1" s="373"/>
      <c r="D1" s="373"/>
      <c r="E1" s="373"/>
      <c r="F1" s="373"/>
      <c r="G1" s="373"/>
      <c r="H1" s="373"/>
      <c r="I1" s="373"/>
      <c r="J1" s="159"/>
      <c r="K1" s="144"/>
    </row>
    <row r="2" spans="1:17" ht="18" customHeight="1" thickBot="1">
      <c r="B2" s="185" t="s">
        <v>102</v>
      </c>
      <c r="C2" s="64"/>
      <c r="D2" s="64"/>
      <c r="E2" s="64"/>
      <c r="F2" s="64"/>
      <c r="G2" s="64"/>
      <c r="H2" s="64"/>
      <c r="I2" s="162" t="s">
        <v>111</v>
      </c>
      <c r="J2" s="160"/>
      <c r="K2" s="86" t="s">
        <v>89</v>
      </c>
    </row>
    <row r="3" spans="1:17" ht="22.5" customHeight="1" thickTop="1">
      <c r="B3" s="351" t="s">
        <v>129</v>
      </c>
      <c r="C3" s="351" t="s">
        <v>2</v>
      </c>
      <c r="D3" s="375" t="s">
        <v>137</v>
      </c>
      <c r="E3" s="377" t="s">
        <v>113</v>
      </c>
      <c r="F3" s="377"/>
      <c r="G3" s="377"/>
      <c r="H3" s="377"/>
      <c r="I3" s="351" t="s">
        <v>112</v>
      </c>
      <c r="J3" s="367" t="s">
        <v>92</v>
      </c>
      <c r="K3" s="363" t="s">
        <v>78</v>
      </c>
      <c r="L3" s="365" t="s">
        <v>75</v>
      </c>
      <c r="O3" s="367" t="s">
        <v>75</v>
      </c>
    </row>
    <row r="4" spans="1:17" ht="27" customHeight="1">
      <c r="B4" s="374"/>
      <c r="C4" s="374"/>
      <c r="D4" s="376"/>
      <c r="E4" s="176" t="s">
        <v>94</v>
      </c>
      <c r="F4" s="176" t="s">
        <v>93</v>
      </c>
      <c r="G4" s="176" t="s">
        <v>95</v>
      </c>
      <c r="H4" s="176" t="s">
        <v>77</v>
      </c>
      <c r="I4" s="374"/>
      <c r="J4" s="367"/>
      <c r="K4" s="364"/>
      <c r="L4" s="366"/>
      <c r="M4" s="156" t="s">
        <v>91</v>
      </c>
      <c r="N4" s="156" t="s">
        <v>90</v>
      </c>
      <c r="O4" s="367"/>
    </row>
    <row r="5" spans="1:17" ht="20.100000000000001" customHeight="1">
      <c r="B5" s="370" t="s">
        <v>133</v>
      </c>
      <c r="C5" s="198" t="s">
        <v>18</v>
      </c>
      <c r="D5" s="20">
        <v>7584110</v>
      </c>
      <c r="E5" s="19">
        <v>0</v>
      </c>
      <c r="F5" s="21">
        <v>4766644</v>
      </c>
      <c r="G5" s="21">
        <f>SUM(E5:F5)</f>
        <v>4766644</v>
      </c>
      <c r="H5" s="119">
        <f t="shared" ref="H5:H12" si="0">G5/D5*100</f>
        <v>62.850406969308203</v>
      </c>
      <c r="I5" s="67">
        <v>2817467</v>
      </c>
      <c r="J5" s="116">
        <v>4766644</v>
      </c>
      <c r="K5" s="116">
        <v>7584110</v>
      </c>
      <c r="L5" s="116">
        <v>2817467</v>
      </c>
      <c r="M5" s="256">
        <f>K5-L5</f>
        <v>4766643</v>
      </c>
      <c r="N5" s="155">
        <f>M5/K5*100</f>
        <v>62.850393783845441</v>
      </c>
      <c r="O5" s="267">
        <v>2817467</v>
      </c>
      <c r="Q5" s="144">
        <f>D5-G5</f>
        <v>2817466</v>
      </c>
    </row>
    <row r="6" spans="1:17" ht="20.100000000000001" customHeight="1">
      <c r="B6" s="371"/>
      <c r="C6" s="78" t="s">
        <v>19</v>
      </c>
      <c r="D6" s="20">
        <v>13470318</v>
      </c>
      <c r="E6" s="20">
        <v>0</v>
      </c>
      <c r="F6" s="20">
        <v>8451922</v>
      </c>
      <c r="G6" s="20">
        <f t="shared" ref="G6:G21" si="1">SUM(E6:F6)</f>
        <v>8451922</v>
      </c>
      <c r="H6" s="119">
        <f t="shared" si="0"/>
        <v>62.74478449580775</v>
      </c>
      <c r="I6" s="67">
        <v>5018396</v>
      </c>
      <c r="J6" s="116">
        <v>8451922</v>
      </c>
      <c r="K6" s="116">
        <v>13470318</v>
      </c>
      <c r="L6" s="116">
        <v>5019396</v>
      </c>
      <c r="M6" s="257">
        <f t="shared" ref="M6:M25" si="2">K6-L6</f>
        <v>8450922</v>
      </c>
      <c r="N6" s="155">
        <f t="shared" ref="N6:N25" si="3">M6/K6*100</f>
        <v>62.737360766093275</v>
      </c>
      <c r="O6" s="267">
        <v>5019396</v>
      </c>
      <c r="Q6" s="144">
        <f t="shared" ref="Q6:Q26" si="4">D6-G6</f>
        <v>5018396</v>
      </c>
    </row>
    <row r="7" spans="1:17" ht="20.100000000000001" customHeight="1" thickBot="1">
      <c r="B7" s="371"/>
      <c r="C7" s="199" t="s">
        <v>20</v>
      </c>
      <c r="D7" s="19">
        <v>8517744</v>
      </c>
      <c r="E7" s="19">
        <v>0</v>
      </c>
      <c r="F7" s="19">
        <v>6080599</v>
      </c>
      <c r="G7" s="19">
        <f t="shared" si="1"/>
        <v>6080599</v>
      </c>
      <c r="H7" s="36">
        <f t="shared" si="0"/>
        <v>71.387435452392083</v>
      </c>
      <c r="I7" s="19">
        <v>2437145</v>
      </c>
      <c r="J7" s="19">
        <v>6080599</v>
      </c>
      <c r="K7" s="19">
        <v>8517744</v>
      </c>
      <c r="L7" s="19">
        <v>2437145</v>
      </c>
      <c r="M7" s="154">
        <f t="shared" si="2"/>
        <v>6080599</v>
      </c>
      <c r="N7" s="255">
        <f t="shared" si="3"/>
        <v>71.387435452392083</v>
      </c>
      <c r="O7" s="268">
        <v>2437145</v>
      </c>
      <c r="Q7" s="144">
        <f t="shared" si="4"/>
        <v>2437145</v>
      </c>
    </row>
    <row r="8" spans="1:17" ht="20.100000000000001" customHeight="1" thickTop="1" thickBot="1">
      <c r="B8" s="371"/>
      <c r="C8" s="192" t="s">
        <v>83</v>
      </c>
      <c r="D8" s="37">
        <f>SUM(D5:D7)</f>
        <v>29572172</v>
      </c>
      <c r="E8" s="37">
        <v>0</v>
      </c>
      <c r="F8" s="37">
        <f>SUM(F5:F7)</f>
        <v>19299165</v>
      </c>
      <c r="G8" s="37">
        <f t="shared" si="1"/>
        <v>19299165</v>
      </c>
      <c r="H8" s="210">
        <f t="shared" si="0"/>
        <v>65.261236137812261</v>
      </c>
      <c r="I8" s="37">
        <f>SUM(I5:I7)</f>
        <v>10273008</v>
      </c>
      <c r="J8" s="253">
        <f>SUM(J5:J7)</f>
        <v>19299165</v>
      </c>
      <c r="K8" s="253">
        <f>SUM(K5:K7)</f>
        <v>29572172</v>
      </c>
      <c r="L8" s="253">
        <f>SUM(L5:L7)</f>
        <v>10274008</v>
      </c>
      <c r="M8" s="254">
        <f t="shared" si="2"/>
        <v>19298164</v>
      </c>
      <c r="N8" s="271">
        <f t="shared" si="3"/>
        <v>65.257851198755361</v>
      </c>
      <c r="O8" s="265">
        <f>SUM(O5:O7)</f>
        <v>10274008</v>
      </c>
      <c r="Q8" s="144">
        <f t="shared" si="4"/>
        <v>10273007</v>
      </c>
    </row>
    <row r="9" spans="1:17" ht="20.100000000000001" customHeight="1" thickTop="1" thickBot="1">
      <c r="B9" s="371"/>
      <c r="C9" s="272" t="s">
        <v>138</v>
      </c>
      <c r="D9" s="112">
        <v>1471691</v>
      </c>
      <c r="E9" s="112">
        <v>0</v>
      </c>
      <c r="F9" s="112">
        <v>1019342</v>
      </c>
      <c r="G9" s="112">
        <f>SUM(F9)</f>
        <v>1019342</v>
      </c>
      <c r="H9" s="289">
        <f t="shared" si="0"/>
        <v>69.263316823980034</v>
      </c>
      <c r="I9" s="97">
        <v>452350</v>
      </c>
      <c r="J9" s="258">
        <v>1019342</v>
      </c>
      <c r="K9" s="258">
        <v>1471691</v>
      </c>
      <c r="L9" s="259">
        <v>452350</v>
      </c>
      <c r="M9" s="274">
        <f t="shared" si="2"/>
        <v>1019341</v>
      </c>
      <c r="N9" s="261">
        <f t="shared" si="3"/>
        <v>69.263248874933666</v>
      </c>
      <c r="O9" s="266">
        <v>452350</v>
      </c>
      <c r="Q9" s="144">
        <f t="shared" si="4"/>
        <v>452349</v>
      </c>
    </row>
    <row r="10" spans="1:17" ht="20.100000000000001" customHeight="1" thickTop="1" thickBot="1">
      <c r="B10" s="371"/>
      <c r="C10" s="82" t="s">
        <v>139</v>
      </c>
      <c r="D10" s="114">
        <v>1647445</v>
      </c>
      <c r="E10" s="114">
        <v>0</v>
      </c>
      <c r="F10" s="114">
        <v>911595</v>
      </c>
      <c r="G10" s="114">
        <f>SUM(F10)</f>
        <v>911595</v>
      </c>
      <c r="H10" s="290">
        <f t="shared" si="0"/>
        <v>55.333865470470947</v>
      </c>
      <c r="I10" s="95">
        <v>735850</v>
      </c>
      <c r="J10" s="19">
        <v>911595</v>
      </c>
      <c r="K10" s="19">
        <v>1647445</v>
      </c>
      <c r="L10" s="112">
        <v>735850</v>
      </c>
      <c r="M10" s="275">
        <f t="shared" si="2"/>
        <v>911595</v>
      </c>
      <c r="N10" s="261">
        <f t="shared" si="3"/>
        <v>55.333865470470947</v>
      </c>
      <c r="O10" s="266">
        <v>735850</v>
      </c>
      <c r="Q10" s="144">
        <f t="shared" si="4"/>
        <v>735850</v>
      </c>
    </row>
    <row r="11" spans="1:17" ht="20.100000000000001" customHeight="1" thickTop="1" thickBot="1">
      <c r="B11" s="371"/>
      <c r="C11" s="272" t="s">
        <v>140</v>
      </c>
      <c r="D11" s="115">
        <v>944548</v>
      </c>
      <c r="E11" s="115">
        <v>0</v>
      </c>
      <c r="F11" s="115">
        <v>482614</v>
      </c>
      <c r="G11" s="115">
        <v>482614</v>
      </c>
      <c r="H11" s="291">
        <f t="shared" si="0"/>
        <v>51.094703498392882</v>
      </c>
      <c r="I11" s="95">
        <v>461934</v>
      </c>
      <c r="J11" s="269">
        <v>282614</v>
      </c>
      <c r="K11" s="269">
        <v>944548</v>
      </c>
      <c r="L11" s="270">
        <v>461934</v>
      </c>
      <c r="M11" s="115">
        <v>482614</v>
      </c>
      <c r="N11" s="261">
        <f t="shared" si="3"/>
        <v>51.094703498392882</v>
      </c>
      <c r="O11" s="266">
        <v>461934</v>
      </c>
      <c r="Q11" s="144">
        <f t="shared" si="4"/>
        <v>461934</v>
      </c>
    </row>
    <row r="12" spans="1:17" ht="20.100000000000001" customHeight="1" thickTop="1" thickBot="1">
      <c r="B12" s="371"/>
      <c r="C12" s="273" t="s">
        <v>141</v>
      </c>
      <c r="D12" s="193">
        <f>SUM(D9:D11)</f>
        <v>4063684</v>
      </c>
      <c r="E12" s="193">
        <f>SUM(E9:E11)</f>
        <v>0</v>
      </c>
      <c r="F12" s="193">
        <f>SUM(F9:F11)</f>
        <v>2413551</v>
      </c>
      <c r="G12" s="193">
        <f>SUM(F12)</f>
        <v>2413551</v>
      </c>
      <c r="H12" s="292">
        <f t="shared" si="0"/>
        <v>59.393176241065994</v>
      </c>
      <c r="I12" s="293">
        <f>SUM(I9:I11)</f>
        <v>1650134</v>
      </c>
      <c r="J12" s="37">
        <f>SUM(J9:J11)</f>
        <v>2213551</v>
      </c>
      <c r="K12" s="37">
        <f>SUM(K9:K11)</f>
        <v>4063684</v>
      </c>
      <c r="L12" s="193">
        <f>SUM(L9:L11)</f>
        <v>1650134</v>
      </c>
      <c r="M12" s="260">
        <f>SUM(M9:M11)</f>
        <v>2413550</v>
      </c>
      <c r="N12" s="261">
        <f t="shared" si="3"/>
        <v>59.393151632853346</v>
      </c>
      <c r="O12" s="266">
        <f>SUM(O9:O11)</f>
        <v>1650134</v>
      </c>
      <c r="Q12" s="144">
        <f t="shared" si="4"/>
        <v>1650133</v>
      </c>
    </row>
    <row r="13" spans="1:17" ht="20.100000000000001" customHeight="1" thickTop="1">
      <c r="B13" s="372"/>
      <c r="C13" s="250" t="s">
        <v>10</v>
      </c>
      <c r="D13" s="19">
        <v>5482609</v>
      </c>
      <c r="E13" s="112">
        <v>0</v>
      </c>
      <c r="F13" s="19">
        <v>2624621</v>
      </c>
      <c r="G13" s="19">
        <f t="shared" si="1"/>
        <v>2624621</v>
      </c>
      <c r="H13" s="212">
        <f t="shared" ref="H13:H24" si="5">G13/D13*100</f>
        <v>47.871752298951101</v>
      </c>
      <c r="I13" s="67">
        <v>2857988</v>
      </c>
      <c r="J13" s="19">
        <v>5482609</v>
      </c>
      <c r="K13" s="67" t="e">
        <f>D13+#REF!</f>
        <v>#REF!</v>
      </c>
      <c r="L13" s="113">
        <v>2695795</v>
      </c>
      <c r="M13" s="154" t="e">
        <f t="shared" si="2"/>
        <v>#REF!</v>
      </c>
      <c r="N13" s="252" t="e">
        <f t="shared" si="3"/>
        <v>#REF!</v>
      </c>
      <c r="O13" s="263" t="e">
        <f>#REF!-G13</f>
        <v>#REF!</v>
      </c>
      <c r="Q13" s="144">
        <f t="shared" si="4"/>
        <v>2857988</v>
      </c>
    </row>
    <row r="14" spans="1:17" ht="20.100000000000001" customHeight="1">
      <c r="B14" s="347" t="s">
        <v>134</v>
      </c>
      <c r="C14" s="77" t="s">
        <v>3</v>
      </c>
      <c r="D14" s="145">
        <v>6193988</v>
      </c>
      <c r="E14" s="145">
        <v>4986</v>
      </c>
      <c r="F14" s="145">
        <v>2704177</v>
      </c>
      <c r="G14" s="145">
        <f t="shared" si="1"/>
        <v>2709163</v>
      </c>
      <c r="H14" s="36">
        <f t="shared" si="5"/>
        <v>43.738589742182263</v>
      </c>
      <c r="I14" s="88">
        <v>3484825</v>
      </c>
      <c r="J14" s="19">
        <f t="shared" ref="J14:J25" si="6">E14+F14</f>
        <v>2709163</v>
      </c>
      <c r="K14" s="67" t="e">
        <f>D14+#REF!</f>
        <v>#REF!</v>
      </c>
      <c r="L14" s="120">
        <v>510242</v>
      </c>
      <c r="M14" s="154" t="e">
        <f t="shared" si="2"/>
        <v>#REF!</v>
      </c>
      <c r="N14" s="155" t="e">
        <f t="shared" si="3"/>
        <v>#REF!</v>
      </c>
      <c r="O14" s="263" t="e">
        <f>#REF!-G14</f>
        <v>#REF!</v>
      </c>
      <c r="Q14" s="144">
        <f t="shared" si="4"/>
        <v>3484825</v>
      </c>
    </row>
    <row r="15" spans="1:17" ht="20.100000000000001" customHeight="1">
      <c r="A15" s="83"/>
      <c r="B15" s="348"/>
      <c r="C15" s="78" t="s">
        <v>4</v>
      </c>
      <c r="D15" s="19">
        <v>5328491</v>
      </c>
      <c r="E15" s="112">
        <v>1729</v>
      </c>
      <c r="F15" s="19">
        <v>3257974</v>
      </c>
      <c r="G15" s="19">
        <f t="shared" si="1"/>
        <v>3259703</v>
      </c>
      <c r="H15" s="18">
        <f t="shared" si="5"/>
        <v>61.174974303231444</v>
      </c>
      <c r="I15" s="19">
        <v>2068788</v>
      </c>
      <c r="J15" s="19">
        <f t="shared" si="6"/>
        <v>3259703</v>
      </c>
      <c r="K15" s="67" t="e">
        <f>D15+#REF!</f>
        <v>#REF!</v>
      </c>
      <c r="L15" s="113">
        <v>2893839</v>
      </c>
      <c r="M15" s="154" t="e">
        <f t="shared" si="2"/>
        <v>#REF!</v>
      </c>
      <c r="N15" s="155" t="e">
        <f t="shared" si="3"/>
        <v>#REF!</v>
      </c>
      <c r="O15" s="263" t="e">
        <f>#REF!-G15</f>
        <v>#REF!</v>
      </c>
      <c r="Q15" s="144">
        <f t="shared" si="4"/>
        <v>2068788</v>
      </c>
    </row>
    <row r="16" spans="1:17" s="81" customFormat="1" ht="20.100000000000001" customHeight="1">
      <c r="A16" s="83"/>
      <c r="B16" s="348"/>
      <c r="C16" s="78" t="s">
        <v>5</v>
      </c>
      <c r="D16" s="194">
        <v>3882062</v>
      </c>
      <c r="E16" s="120">
        <v>1329</v>
      </c>
      <c r="F16" s="194">
        <v>2788725</v>
      </c>
      <c r="G16" s="194">
        <f t="shared" si="1"/>
        <v>2790054</v>
      </c>
      <c r="H16" s="211">
        <f t="shared" si="5"/>
        <v>71.870413197934496</v>
      </c>
      <c r="I16" s="194">
        <v>1092008</v>
      </c>
      <c r="J16" s="19">
        <f t="shared" si="6"/>
        <v>2790054</v>
      </c>
      <c r="K16" s="67" t="e">
        <f>D16+#REF!</f>
        <v>#REF!</v>
      </c>
      <c r="L16" s="20">
        <v>1939915</v>
      </c>
      <c r="M16" s="154" t="e">
        <f t="shared" si="2"/>
        <v>#REF!</v>
      </c>
      <c r="N16" s="155" t="e">
        <f t="shared" si="3"/>
        <v>#REF!</v>
      </c>
      <c r="O16" s="263" t="e">
        <f>#REF!-G16</f>
        <v>#REF!</v>
      </c>
      <c r="Q16" s="144">
        <f t="shared" si="4"/>
        <v>1092008</v>
      </c>
    </row>
    <row r="17" spans="1:17" ht="20.100000000000001" customHeight="1">
      <c r="A17" s="83"/>
      <c r="B17" s="356" t="s">
        <v>135</v>
      </c>
      <c r="C17" s="77" t="s">
        <v>8</v>
      </c>
      <c r="D17" s="67">
        <v>5749593</v>
      </c>
      <c r="E17" s="113">
        <v>11450</v>
      </c>
      <c r="F17" s="67">
        <v>3704174</v>
      </c>
      <c r="G17" s="67">
        <f t="shared" si="1"/>
        <v>3715624</v>
      </c>
      <c r="H17" s="36">
        <f t="shared" si="5"/>
        <v>64.624122090033154</v>
      </c>
      <c r="I17" s="87">
        <v>2033969</v>
      </c>
      <c r="J17" s="19">
        <f t="shared" si="6"/>
        <v>3715624</v>
      </c>
      <c r="K17" s="67" t="e">
        <f>D17+#REF!</f>
        <v>#REF!</v>
      </c>
      <c r="L17" s="113">
        <v>2578281</v>
      </c>
      <c r="M17" s="154" t="e">
        <f t="shared" si="2"/>
        <v>#REF!</v>
      </c>
      <c r="N17" s="155" t="e">
        <f t="shared" si="3"/>
        <v>#REF!</v>
      </c>
      <c r="O17" s="263" t="e">
        <f>#REF!-G17</f>
        <v>#REF!</v>
      </c>
      <c r="Q17" s="144">
        <f t="shared" si="4"/>
        <v>2033969</v>
      </c>
    </row>
    <row r="18" spans="1:17" ht="20.100000000000001" customHeight="1">
      <c r="A18" s="83"/>
      <c r="B18" s="357"/>
      <c r="C18" s="82" t="s">
        <v>7</v>
      </c>
      <c r="D18" s="87">
        <v>5294501</v>
      </c>
      <c r="E18" s="112">
        <v>1181</v>
      </c>
      <c r="F18" s="19">
        <v>3530167</v>
      </c>
      <c r="G18" s="19">
        <f t="shared" si="1"/>
        <v>3531348</v>
      </c>
      <c r="H18" s="18">
        <f t="shared" si="5"/>
        <v>66.698410294001263</v>
      </c>
      <c r="I18" s="114">
        <v>1763154</v>
      </c>
      <c r="J18" s="19">
        <f t="shared" si="6"/>
        <v>3531348</v>
      </c>
      <c r="K18" s="67" t="e">
        <f>D18+#REF!</f>
        <v>#REF!</v>
      </c>
      <c r="L18" s="120">
        <v>1712711</v>
      </c>
      <c r="M18" s="154" t="e">
        <f t="shared" si="2"/>
        <v>#REF!</v>
      </c>
      <c r="N18" s="155" t="e">
        <f t="shared" si="3"/>
        <v>#REF!</v>
      </c>
      <c r="O18" s="263" t="e">
        <f>#REF!-G18</f>
        <v>#REF!</v>
      </c>
      <c r="Q18" s="144">
        <f t="shared" si="4"/>
        <v>1763153</v>
      </c>
    </row>
    <row r="19" spans="1:17" ht="20.100000000000001" customHeight="1">
      <c r="B19" s="357"/>
      <c r="C19" s="78" t="s">
        <v>6</v>
      </c>
      <c r="D19" s="20">
        <v>5549490</v>
      </c>
      <c r="E19" s="114">
        <v>736</v>
      </c>
      <c r="F19" s="20">
        <v>2696155</v>
      </c>
      <c r="G19" s="20">
        <f t="shared" si="1"/>
        <v>2696891</v>
      </c>
      <c r="H19" s="18">
        <f t="shared" si="5"/>
        <v>48.597096309750988</v>
      </c>
      <c r="I19" s="114">
        <v>2852600</v>
      </c>
      <c r="J19" s="19">
        <f t="shared" si="6"/>
        <v>2696891</v>
      </c>
      <c r="K19" s="67" t="e">
        <f>D19+#REF!</f>
        <v>#REF!</v>
      </c>
      <c r="L19" s="113">
        <v>1258865</v>
      </c>
      <c r="M19" s="154" t="e">
        <f t="shared" si="2"/>
        <v>#REF!</v>
      </c>
      <c r="N19" s="155" t="e">
        <f t="shared" si="3"/>
        <v>#REF!</v>
      </c>
      <c r="O19" s="263" t="e">
        <f>#REF!-G19</f>
        <v>#REF!</v>
      </c>
      <c r="Q19" s="144">
        <f t="shared" si="4"/>
        <v>2852599</v>
      </c>
    </row>
    <row r="20" spans="1:17" ht="20.100000000000001" customHeight="1">
      <c r="B20" s="357"/>
      <c r="C20" s="80" t="s">
        <v>9</v>
      </c>
      <c r="D20" s="20">
        <v>3762161</v>
      </c>
      <c r="E20" s="114">
        <v>1465</v>
      </c>
      <c r="F20" s="20">
        <v>2404519</v>
      </c>
      <c r="G20" s="20">
        <f t="shared" si="1"/>
        <v>2405984</v>
      </c>
      <c r="H20" s="18">
        <f t="shared" si="5"/>
        <v>63.952180674883394</v>
      </c>
      <c r="I20" s="87">
        <v>1356177</v>
      </c>
      <c r="J20" s="19">
        <f t="shared" si="6"/>
        <v>2405984</v>
      </c>
      <c r="K20" s="67" t="e">
        <f>D20+#REF!</f>
        <v>#REF!</v>
      </c>
      <c r="L20" s="113">
        <v>1886508</v>
      </c>
      <c r="M20" s="154" t="e">
        <f t="shared" si="2"/>
        <v>#REF!</v>
      </c>
      <c r="N20" s="155" t="e">
        <f t="shared" si="3"/>
        <v>#REF!</v>
      </c>
      <c r="O20" s="263" t="e">
        <f>#REF!-G20</f>
        <v>#REF!</v>
      </c>
      <c r="Q20" s="144">
        <f t="shared" si="4"/>
        <v>1356177</v>
      </c>
    </row>
    <row r="21" spans="1:17" ht="20.100000000000001" customHeight="1">
      <c r="B21" s="358"/>
      <c r="C21" s="79" t="s">
        <v>11</v>
      </c>
      <c r="D21" s="20">
        <v>5033198</v>
      </c>
      <c r="E21" s="115">
        <v>1097</v>
      </c>
      <c r="F21" s="87">
        <v>3336960</v>
      </c>
      <c r="G21" s="87">
        <f t="shared" si="1"/>
        <v>3338057</v>
      </c>
      <c r="H21" s="211">
        <f t="shared" si="5"/>
        <v>66.320796439957263</v>
      </c>
      <c r="I21" s="120">
        <v>1695142</v>
      </c>
      <c r="J21" s="19">
        <f t="shared" si="6"/>
        <v>3338057</v>
      </c>
      <c r="K21" s="67" t="e">
        <f>D21+#REF!</f>
        <v>#REF!</v>
      </c>
      <c r="L21" s="120">
        <v>2114344</v>
      </c>
      <c r="M21" s="154" t="e">
        <f t="shared" si="2"/>
        <v>#REF!</v>
      </c>
      <c r="N21" s="155" t="e">
        <f t="shared" si="3"/>
        <v>#REF!</v>
      </c>
      <c r="O21" s="263" t="e">
        <f>#REF!-G21</f>
        <v>#REF!</v>
      </c>
      <c r="Q21" s="144">
        <f t="shared" si="4"/>
        <v>1695141</v>
      </c>
    </row>
    <row r="22" spans="1:17" ht="20.100000000000001" customHeight="1">
      <c r="B22" s="347" t="s">
        <v>136</v>
      </c>
      <c r="C22" s="276" t="s">
        <v>12</v>
      </c>
      <c r="D22" s="88">
        <v>16563637</v>
      </c>
      <c r="E22" s="145">
        <v>24147</v>
      </c>
      <c r="F22" s="88">
        <v>10239690</v>
      </c>
      <c r="G22" s="21">
        <f>SUM(E22:F22)</f>
        <v>10263837</v>
      </c>
      <c r="H22" s="36">
        <f t="shared" si="5"/>
        <v>61.966082690655441</v>
      </c>
      <c r="I22" s="113">
        <v>6299799</v>
      </c>
      <c r="J22" s="19">
        <f t="shared" si="6"/>
        <v>10263837</v>
      </c>
      <c r="K22" s="67" t="e">
        <f>D22+#REF!</f>
        <v>#REF!</v>
      </c>
      <c r="L22" s="67">
        <v>4916731</v>
      </c>
      <c r="M22" s="154" t="e">
        <f t="shared" si="2"/>
        <v>#REF!</v>
      </c>
      <c r="N22" s="155" t="e">
        <f t="shared" si="3"/>
        <v>#REF!</v>
      </c>
      <c r="O22" s="263" t="e">
        <f>#REF!-G22</f>
        <v>#REF!</v>
      </c>
      <c r="Q22" s="144">
        <f t="shared" si="4"/>
        <v>6299800</v>
      </c>
    </row>
    <row r="23" spans="1:17" ht="20.100000000000001" customHeight="1">
      <c r="B23" s="348"/>
      <c r="C23" s="80" t="s">
        <v>14</v>
      </c>
      <c r="D23" s="20">
        <v>6435700</v>
      </c>
      <c r="E23" s="114">
        <v>3473</v>
      </c>
      <c r="F23" s="20">
        <v>4074791</v>
      </c>
      <c r="G23" s="20">
        <f t="shared" ref="G23:G25" si="7">SUM(E23:F23)</f>
        <v>4078264</v>
      </c>
      <c r="H23" s="36">
        <f t="shared" si="5"/>
        <v>63.369392606864828</v>
      </c>
      <c r="I23" s="20">
        <v>2357435</v>
      </c>
      <c r="J23" s="19">
        <f t="shared" si="6"/>
        <v>4078264</v>
      </c>
      <c r="K23" s="67" t="e">
        <f>D23+#REF!</f>
        <v>#REF!</v>
      </c>
      <c r="L23" s="67">
        <v>2397322</v>
      </c>
      <c r="M23" s="154" t="e">
        <f t="shared" si="2"/>
        <v>#REF!</v>
      </c>
      <c r="N23" s="155" t="e">
        <f t="shared" si="3"/>
        <v>#REF!</v>
      </c>
      <c r="O23" s="263" t="e">
        <f>#REF!-G23</f>
        <v>#REF!</v>
      </c>
      <c r="Q23" s="144">
        <f t="shared" si="4"/>
        <v>2357436</v>
      </c>
    </row>
    <row r="24" spans="1:17" ht="20.100000000000001" customHeight="1">
      <c r="B24" s="348"/>
      <c r="C24" s="78" t="s">
        <v>15</v>
      </c>
      <c r="D24" s="87">
        <v>4502303</v>
      </c>
      <c r="E24" s="115">
        <v>1569</v>
      </c>
      <c r="F24" s="87">
        <v>2919111</v>
      </c>
      <c r="G24" s="20">
        <f t="shared" si="7"/>
        <v>2920680</v>
      </c>
      <c r="H24" s="36">
        <f t="shared" si="5"/>
        <v>64.870800565843751</v>
      </c>
      <c r="I24" s="20">
        <v>1581623</v>
      </c>
      <c r="J24" s="19">
        <f t="shared" si="6"/>
        <v>2920680</v>
      </c>
      <c r="K24" s="67" t="e">
        <f>D24+#REF!</f>
        <v>#REF!</v>
      </c>
      <c r="L24" s="67">
        <v>1225691</v>
      </c>
      <c r="M24" s="154" t="e">
        <f t="shared" si="2"/>
        <v>#REF!</v>
      </c>
      <c r="N24" s="155" t="e">
        <f t="shared" si="3"/>
        <v>#REF!</v>
      </c>
      <c r="O24" s="263" t="e">
        <f>#REF!-G24</f>
        <v>#REF!</v>
      </c>
      <c r="Q24" s="144">
        <f t="shared" si="4"/>
        <v>1581623</v>
      </c>
    </row>
    <row r="25" spans="1:17" ht="20.100000000000001" customHeight="1" thickBot="1">
      <c r="B25" s="348"/>
      <c r="C25" s="80" t="s">
        <v>13</v>
      </c>
      <c r="D25" s="87">
        <v>1450947</v>
      </c>
      <c r="E25" s="115">
        <v>446</v>
      </c>
      <c r="F25" s="87">
        <v>730532</v>
      </c>
      <c r="G25" s="67">
        <f t="shared" si="7"/>
        <v>730978</v>
      </c>
      <c r="H25" s="36">
        <f t="shared" ref="H25:H26" si="8">G25/D25*100</f>
        <v>50.379372919893008</v>
      </c>
      <c r="I25" s="114">
        <v>719970</v>
      </c>
      <c r="J25" s="19">
        <f t="shared" si="6"/>
        <v>730978</v>
      </c>
      <c r="K25" s="67" t="e">
        <f>D25+#REF!</f>
        <v>#REF!</v>
      </c>
      <c r="L25" s="121">
        <v>736538</v>
      </c>
      <c r="M25" s="154" t="e">
        <f t="shared" si="2"/>
        <v>#REF!</v>
      </c>
      <c r="N25" s="155" t="e">
        <f t="shared" si="3"/>
        <v>#REF!</v>
      </c>
      <c r="O25" s="263" t="e">
        <f>#REF!-G25</f>
        <v>#REF!</v>
      </c>
      <c r="Q25" s="144">
        <f t="shared" si="4"/>
        <v>719969</v>
      </c>
    </row>
    <row r="26" spans="1:17" ht="20.100000000000001" customHeight="1" thickTop="1" thickBot="1">
      <c r="B26" s="349" t="s">
        <v>59</v>
      </c>
      <c r="C26" s="349"/>
      <c r="D26" s="177">
        <f>D8+D12+D13+D14+D15+D16+D18+D17+D19+D20+D21+D22+D23+D24+D25</f>
        <v>108864536</v>
      </c>
      <c r="E26" s="177">
        <f>E14+E15+E16+E17+E18+E19+E20+E21+E22+E23+E24+E25</f>
        <v>53608</v>
      </c>
      <c r="F26" s="177">
        <f>F8+F12+F13+F14+F15+F16+F17+F18+F19+F20+F21+F22+F23+F24+F25</f>
        <v>66724312</v>
      </c>
      <c r="G26" s="177">
        <f>G8+G12+G13+G14+G15+G16+G17+G18+G19+G20+G21+G22+G23+G24+G25</f>
        <v>66777920</v>
      </c>
      <c r="H26" s="294">
        <f t="shared" si="8"/>
        <v>61.340379937870679</v>
      </c>
      <c r="I26" s="177">
        <f>I8+I12+I13+I14+I15+I16+I17+I18+I19+I20+I21+I22+I23+I24+I25</f>
        <v>42086620</v>
      </c>
      <c r="J26" s="171"/>
      <c r="K26" s="171"/>
      <c r="L26" s="171"/>
      <c r="M26" s="171"/>
      <c r="N26" s="171"/>
      <c r="O26" s="263" t="e">
        <f>#REF!-G26</f>
        <v>#REF!</v>
      </c>
      <c r="Q26" s="144">
        <f t="shared" si="4"/>
        <v>42086616</v>
      </c>
    </row>
    <row r="27" spans="1:17" ht="16.5" customHeight="1" thickTop="1">
      <c r="B27" s="368" t="s">
        <v>86</v>
      </c>
      <c r="C27" s="368"/>
      <c r="D27" s="368"/>
      <c r="E27" s="368"/>
      <c r="F27" s="368"/>
      <c r="G27" s="368"/>
      <c r="H27" s="368"/>
      <c r="I27" s="368"/>
      <c r="J27" s="161"/>
    </row>
    <row r="28" spans="1:17" ht="13.5" customHeight="1">
      <c r="B28" s="327" t="s">
        <v>153</v>
      </c>
      <c r="C28" s="327"/>
      <c r="D28" s="327"/>
      <c r="E28" s="327"/>
      <c r="F28" s="327"/>
      <c r="G28" s="327"/>
      <c r="H28" s="327"/>
      <c r="I28" s="171"/>
      <c r="J28" s="157"/>
    </row>
    <row r="29" spans="1:17" ht="5.25" customHeight="1">
      <c r="B29" s="369"/>
      <c r="C29" s="369"/>
      <c r="D29" s="369"/>
      <c r="E29" s="369"/>
      <c r="F29" s="369"/>
      <c r="G29" s="369"/>
      <c r="H29" s="369"/>
      <c r="I29" s="369"/>
      <c r="J29" s="158"/>
    </row>
    <row r="30" spans="1:17" s="9" customFormat="1" ht="13.5" customHeight="1">
      <c r="B30" s="326" t="s">
        <v>63</v>
      </c>
      <c r="C30" s="326"/>
      <c r="D30" s="326"/>
      <c r="E30" s="326"/>
      <c r="F30" s="326"/>
      <c r="G30" s="168"/>
      <c r="H30" s="169"/>
      <c r="I30" s="169">
        <v>17</v>
      </c>
      <c r="J30" s="122"/>
      <c r="O30" s="264"/>
    </row>
    <row r="31" spans="1:17">
      <c r="B31" s="170"/>
      <c r="C31" s="170"/>
      <c r="D31" s="170"/>
      <c r="E31" s="170"/>
      <c r="F31" s="170"/>
      <c r="G31" s="170"/>
      <c r="H31" s="170"/>
      <c r="I31" s="170"/>
      <c r="K31" s="78"/>
    </row>
    <row r="32" spans="1:17">
      <c r="K32" s="77"/>
    </row>
    <row r="33" spans="4:11">
      <c r="K33" s="80"/>
    </row>
    <row r="34" spans="4:11">
      <c r="D34" s="327"/>
      <c r="E34" s="327"/>
      <c r="F34" s="327"/>
      <c r="G34" s="327"/>
      <c r="H34" s="327"/>
      <c r="I34" s="327"/>
      <c r="J34" s="327"/>
      <c r="K34" s="78"/>
    </row>
    <row r="35" spans="4:11">
      <c r="K35" s="80"/>
    </row>
  </sheetData>
  <mergeCells count="20">
    <mergeCell ref="B1:I1"/>
    <mergeCell ref="B3:B4"/>
    <mergeCell ref="C3:C4"/>
    <mergeCell ref="D3:D4"/>
    <mergeCell ref="I3:I4"/>
    <mergeCell ref="E3:H3"/>
    <mergeCell ref="O3:O4"/>
    <mergeCell ref="J3:J4"/>
    <mergeCell ref="B27:I27"/>
    <mergeCell ref="B30:F30"/>
    <mergeCell ref="B29:I29"/>
    <mergeCell ref="B22:B25"/>
    <mergeCell ref="B5:B13"/>
    <mergeCell ref="B14:B16"/>
    <mergeCell ref="B17:B21"/>
    <mergeCell ref="D34:J34"/>
    <mergeCell ref="B28:H28"/>
    <mergeCell ref="K3:K4"/>
    <mergeCell ref="L3:L4"/>
    <mergeCell ref="B26:C26"/>
  </mergeCells>
  <printOptions horizontalCentered="1"/>
  <pageMargins left="0.55118110236220497" right="0.55118110236220497" top="0.34055118099999998" bottom="0" header="0.511811023622047" footer="0.511811023622047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T29"/>
  <sheetViews>
    <sheetView rightToLeft="1" view="pageBreakPreview" zoomScaleSheetLayoutView="100" workbookViewId="0">
      <selection activeCell="P5" sqref="P5:P22"/>
    </sheetView>
  </sheetViews>
  <sheetFormatPr defaultRowHeight="12.75"/>
  <cols>
    <col min="1" max="1" width="1.42578125" customWidth="1"/>
    <col min="2" max="2" width="11.28515625" style="8" customWidth="1"/>
    <col min="3" max="3" width="11" style="8" customWidth="1"/>
    <col min="4" max="4" width="12.7109375" style="8" customWidth="1"/>
    <col min="5" max="5" width="11.7109375" style="8" customWidth="1"/>
    <col min="6" max="6" width="6.85546875" style="8" customWidth="1"/>
    <col min="7" max="7" width="11.7109375" style="8" customWidth="1"/>
    <col min="8" max="8" width="6.85546875" style="8" customWidth="1"/>
    <col min="9" max="9" width="11.7109375" style="8" customWidth="1"/>
    <col min="10" max="10" width="6.85546875" style="8" customWidth="1"/>
    <col min="11" max="11" width="11.7109375" style="8" customWidth="1"/>
    <col min="12" max="12" width="6.7109375" style="8" customWidth="1"/>
    <col min="13" max="13" width="9.85546875" style="8" customWidth="1"/>
    <col min="14" max="14" width="6.28515625" style="8" customWidth="1"/>
    <col min="15" max="15" width="9.85546875" style="8" customWidth="1"/>
    <col min="16" max="16" width="6.28515625" style="8" customWidth="1"/>
    <col min="17" max="17" width="11.7109375" style="125" customWidth="1"/>
    <col min="18" max="19" width="9.140625" style="126"/>
  </cols>
  <sheetData>
    <row r="1" spans="1:20" ht="21" customHeight="1">
      <c r="B1" s="350" t="s">
        <v>131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20" ht="21.75" customHeight="1" thickBot="1">
      <c r="B2" s="185" t="s">
        <v>103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20" ht="26.25" customHeight="1" thickTop="1">
      <c r="B3" s="351" t="s">
        <v>129</v>
      </c>
      <c r="C3" s="351" t="s">
        <v>2</v>
      </c>
      <c r="D3" s="351" t="s">
        <v>109</v>
      </c>
      <c r="E3" s="360" t="s">
        <v>110</v>
      </c>
      <c r="F3" s="360"/>
      <c r="G3" s="360"/>
      <c r="H3" s="360"/>
      <c r="I3" s="360"/>
      <c r="J3" s="360"/>
      <c r="K3" s="360"/>
      <c r="L3" s="360"/>
      <c r="M3" s="360"/>
      <c r="N3" s="360"/>
      <c r="O3" s="186"/>
      <c r="P3" s="186"/>
    </row>
    <row r="4" spans="1:20" ht="24" customHeight="1">
      <c r="B4" s="374"/>
      <c r="C4" s="374"/>
      <c r="D4" s="374"/>
      <c r="E4" s="176" t="s">
        <v>54</v>
      </c>
      <c r="F4" s="176" t="s">
        <v>21</v>
      </c>
      <c r="G4" s="176" t="s">
        <v>55</v>
      </c>
      <c r="H4" s="176" t="s">
        <v>21</v>
      </c>
      <c r="I4" s="176" t="s">
        <v>56</v>
      </c>
      <c r="J4" s="176" t="s">
        <v>21</v>
      </c>
      <c r="K4" s="176" t="s">
        <v>57</v>
      </c>
      <c r="L4" s="176" t="s">
        <v>21</v>
      </c>
      <c r="M4" s="176" t="s">
        <v>58</v>
      </c>
      <c r="N4" s="176" t="s">
        <v>21</v>
      </c>
      <c r="O4" s="176" t="s">
        <v>105</v>
      </c>
      <c r="P4" s="176" t="s">
        <v>21</v>
      </c>
      <c r="Q4" s="123" t="s">
        <v>69</v>
      </c>
      <c r="R4" s="127"/>
      <c r="S4" s="124" t="s">
        <v>68</v>
      </c>
    </row>
    <row r="5" spans="1:20" ht="21.95" customHeight="1">
      <c r="B5" s="370" t="s">
        <v>133</v>
      </c>
      <c r="C5" s="76" t="s">
        <v>18</v>
      </c>
      <c r="D5" s="21">
        <v>2817467</v>
      </c>
      <c r="E5" s="19">
        <v>1561829</v>
      </c>
      <c r="F5" s="298">
        <f t="shared" ref="F5:F23" si="0">E5/D5*100</f>
        <v>55.433799224622682</v>
      </c>
      <c r="G5" s="112">
        <v>459240</v>
      </c>
      <c r="H5" s="305">
        <f t="shared" ref="H5:H23" si="1">G5/D5*100</f>
        <v>16.299747255247354</v>
      </c>
      <c r="I5" s="113">
        <v>454303</v>
      </c>
      <c r="J5" s="305">
        <f t="shared" ref="J5:J23" si="2">I5/D5*100</f>
        <v>16.124518938464941</v>
      </c>
      <c r="K5" s="113">
        <v>19734</v>
      </c>
      <c r="L5" s="305">
        <f t="shared" ref="L5:L23" si="3">K5/D5*100</f>
        <v>0.70041636689977205</v>
      </c>
      <c r="M5" s="113">
        <v>275763</v>
      </c>
      <c r="N5" s="308">
        <f t="shared" ref="N5:N23" si="4">M5/D5*100</f>
        <v>9.7876212924587946</v>
      </c>
      <c r="O5" s="113">
        <v>46598</v>
      </c>
      <c r="P5" s="313">
        <f t="shared" ref="P5:P23" si="5">O5/D5*100</f>
        <v>1.6538969223064546</v>
      </c>
      <c r="Q5" s="128">
        <f t="shared" ref="Q5:Q22" si="6">E5+G5+I5+K5+M5+O5</f>
        <v>2817467</v>
      </c>
      <c r="R5" s="127"/>
      <c r="S5" s="129">
        <f t="shared" ref="S5:S23" si="7">F5+H5+J5+L5+N5+P5</f>
        <v>100</v>
      </c>
    </row>
    <row r="6" spans="1:20" ht="21.95" customHeight="1">
      <c r="B6" s="371"/>
      <c r="C6" s="78" t="s">
        <v>19</v>
      </c>
      <c r="D6" s="20">
        <v>5018396</v>
      </c>
      <c r="E6" s="20">
        <v>2810654</v>
      </c>
      <c r="F6" s="299">
        <f t="shared" si="0"/>
        <v>56.007018975784298</v>
      </c>
      <c r="G6" s="114">
        <v>487171</v>
      </c>
      <c r="H6" s="305">
        <f t="shared" si="1"/>
        <v>9.7077034175860177</v>
      </c>
      <c r="I6" s="113">
        <v>1148224</v>
      </c>
      <c r="J6" s="305">
        <f t="shared" si="2"/>
        <v>22.880298804637974</v>
      </c>
      <c r="K6" s="114">
        <v>82709</v>
      </c>
      <c r="L6" s="305">
        <f t="shared" si="3"/>
        <v>1.6481162506904594</v>
      </c>
      <c r="M6" s="114">
        <v>314945</v>
      </c>
      <c r="N6" s="309">
        <f t="shared" si="4"/>
        <v>6.2758100397019287</v>
      </c>
      <c r="O6" s="114">
        <v>174693</v>
      </c>
      <c r="P6" s="309">
        <f t="shared" si="5"/>
        <v>3.4810525115993238</v>
      </c>
      <c r="Q6" s="189">
        <f t="shared" si="6"/>
        <v>5018396</v>
      </c>
      <c r="R6" s="127"/>
      <c r="S6" s="129">
        <f t="shared" si="7"/>
        <v>100.00000000000001</v>
      </c>
    </row>
    <row r="7" spans="1:20" ht="21.95" customHeight="1" thickBot="1">
      <c r="B7" s="371"/>
      <c r="C7" s="190" t="s">
        <v>20</v>
      </c>
      <c r="D7" s="19">
        <v>2437145</v>
      </c>
      <c r="E7" s="87">
        <v>1912845</v>
      </c>
      <c r="F7" s="300">
        <f t="shared" si="0"/>
        <v>78.487123252822471</v>
      </c>
      <c r="G7" s="115">
        <v>257714</v>
      </c>
      <c r="H7" s="298">
        <f t="shared" si="1"/>
        <v>10.574422120965309</v>
      </c>
      <c r="I7" s="115">
        <v>221565</v>
      </c>
      <c r="J7" s="298">
        <f t="shared" si="2"/>
        <v>9.0911702011985334</v>
      </c>
      <c r="K7" s="115">
        <v>3215</v>
      </c>
      <c r="L7" s="298">
        <f t="shared" si="3"/>
        <v>0.13191664837340411</v>
      </c>
      <c r="M7" s="115">
        <v>25952</v>
      </c>
      <c r="N7" s="310">
        <f t="shared" si="4"/>
        <v>1.0648525221109126</v>
      </c>
      <c r="O7" s="115">
        <v>15854</v>
      </c>
      <c r="P7" s="312">
        <f t="shared" si="5"/>
        <v>0.65051525452937764</v>
      </c>
      <c r="Q7" s="128">
        <f t="shared" si="6"/>
        <v>2437145</v>
      </c>
      <c r="R7" s="131"/>
      <c r="S7" s="129">
        <f t="shared" si="7"/>
        <v>100.00000000000001</v>
      </c>
    </row>
    <row r="8" spans="1:20" ht="21.95" customHeight="1" thickTop="1" thickBot="1">
      <c r="B8" s="371"/>
      <c r="C8" s="192" t="s">
        <v>83</v>
      </c>
      <c r="D8" s="37">
        <f>SUM(D5:D7)</f>
        <v>10273008</v>
      </c>
      <c r="E8" s="37">
        <f>SUM(E5:E7)</f>
        <v>6285328</v>
      </c>
      <c r="F8" s="301">
        <f t="shared" si="0"/>
        <v>61.18293687691083</v>
      </c>
      <c r="G8" s="193">
        <f>SUM(G5:G7)</f>
        <v>1204125</v>
      </c>
      <c r="H8" s="301">
        <f t="shared" si="1"/>
        <v>11.721250484765514</v>
      </c>
      <c r="I8" s="193">
        <f>SUM(I5:I7)</f>
        <v>1824092</v>
      </c>
      <c r="J8" s="301">
        <f t="shared" si="2"/>
        <v>17.756162557256843</v>
      </c>
      <c r="K8" s="193">
        <f>SUM(K5:K7)</f>
        <v>105658</v>
      </c>
      <c r="L8" s="301">
        <f t="shared" si="3"/>
        <v>1.0285010972443513</v>
      </c>
      <c r="M8" s="193">
        <f>SUM(M5:M7)</f>
        <v>616660</v>
      </c>
      <c r="N8" s="311">
        <f t="shared" si="4"/>
        <v>6.0027209167947699</v>
      </c>
      <c r="O8" s="193">
        <f>SUM(O5:O7)</f>
        <v>237145</v>
      </c>
      <c r="P8" s="311">
        <f t="shared" si="5"/>
        <v>2.3084280670276907</v>
      </c>
      <c r="Q8" s="189">
        <f t="shared" si="6"/>
        <v>10273008</v>
      </c>
      <c r="R8" s="127"/>
      <c r="S8" s="129">
        <f t="shared" si="7"/>
        <v>100</v>
      </c>
    </row>
    <row r="9" spans="1:20" ht="21.95" customHeight="1" thickTop="1">
      <c r="B9" s="371"/>
      <c r="C9" s="190" t="s">
        <v>10</v>
      </c>
      <c r="D9" s="191">
        <v>2857988</v>
      </c>
      <c r="E9" s="67">
        <v>2124381</v>
      </c>
      <c r="F9" s="298">
        <f t="shared" si="0"/>
        <v>74.331347787324503</v>
      </c>
      <c r="G9" s="112">
        <v>80115</v>
      </c>
      <c r="H9" s="298">
        <f t="shared" si="1"/>
        <v>2.803195814678018</v>
      </c>
      <c r="I9" s="112">
        <v>239896</v>
      </c>
      <c r="J9" s="298">
        <f t="shared" si="2"/>
        <v>8.3938770911564369</v>
      </c>
      <c r="K9" s="112">
        <v>25836</v>
      </c>
      <c r="L9" s="298">
        <f t="shared" si="3"/>
        <v>0.90399259898921902</v>
      </c>
      <c r="M9" s="112">
        <v>67237</v>
      </c>
      <c r="N9" s="312">
        <f t="shared" si="4"/>
        <v>2.3525991011858691</v>
      </c>
      <c r="O9" s="112">
        <v>320523</v>
      </c>
      <c r="P9" s="315">
        <f t="shared" si="5"/>
        <v>11.214987606665948</v>
      </c>
      <c r="Q9" s="128">
        <f t="shared" si="6"/>
        <v>2857988</v>
      </c>
      <c r="R9" s="127"/>
      <c r="S9" s="129">
        <f t="shared" si="7"/>
        <v>100</v>
      </c>
    </row>
    <row r="10" spans="1:20" ht="21.95" customHeight="1">
      <c r="B10" s="372"/>
      <c r="C10" s="79" t="s">
        <v>67</v>
      </c>
      <c r="D10" s="67">
        <v>1650134</v>
      </c>
      <c r="E10" s="67">
        <v>1108980</v>
      </c>
      <c r="F10" s="302">
        <f t="shared" ref="F10" si="8">E10/D10*100</f>
        <v>67.205451193660636</v>
      </c>
      <c r="G10" s="114">
        <v>40780</v>
      </c>
      <c r="H10" s="299">
        <f t="shared" ref="H10" si="9">G10/D10*100</f>
        <v>2.4713144508264175</v>
      </c>
      <c r="I10" s="114">
        <v>197388</v>
      </c>
      <c r="J10" s="299">
        <f t="shared" si="2"/>
        <v>11.961937636579817</v>
      </c>
      <c r="K10" s="114">
        <v>54468</v>
      </c>
      <c r="L10" s="299">
        <f t="shared" si="3"/>
        <v>3.3008228422661432</v>
      </c>
      <c r="M10" s="114">
        <v>189436</v>
      </c>
      <c r="N10" s="309">
        <f t="shared" si="4"/>
        <v>11.480037378782573</v>
      </c>
      <c r="O10" s="114">
        <v>59082</v>
      </c>
      <c r="P10" s="314">
        <f t="shared" si="5"/>
        <v>3.5804364978844143</v>
      </c>
      <c r="Q10" s="128">
        <f t="shared" si="6"/>
        <v>1650134</v>
      </c>
      <c r="R10" s="131"/>
      <c r="S10" s="129">
        <f t="shared" si="7"/>
        <v>100</v>
      </c>
    </row>
    <row r="11" spans="1:20" ht="21.95" customHeight="1">
      <c r="B11" s="347" t="s">
        <v>134</v>
      </c>
      <c r="C11" s="77" t="s">
        <v>3</v>
      </c>
      <c r="D11" s="99">
        <v>3484825</v>
      </c>
      <c r="E11" s="118">
        <v>1986458</v>
      </c>
      <c r="F11" s="298">
        <f t="shared" si="0"/>
        <v>57.003091977358977</v>
      </c>
      <c r="G11" s="21">
        <v>116087</v>
      </c>
      <c r="H11" s="306">
        <f t="shared" si="1"/>
        <v>3.331214623402897</v>
      </c>
      <c r="I11" s="21">
        <v>463235</v>
      </c>
      <c r="J11" s="306">
        <f t="shared" si="2"/>
        <v>13.292920017504468</v>
      </c>
      <c r="K11" s="21">
        <v>42164</v>
      </c>
      <c r="L11" s="306">
        <f t="shared" si="3"/>
        <v>1.2099316321479556</v>
      </c>
      <c r="M11" s="21">
        <v>555874</v>
      </c>
      <c r="N11" s="313">
        <f t="shared" si="4"/>
        <v>15.951274454240888</v>
      </c>
      <c r="O11" s="21">
        <v>321007</v>
      </c>
      <c r="P11" s="312">
        <f t="shared" si="5"/>
        <v>9.2115672953448158</v>
      </c>
      <c r="Q11" s="128">
        <f t="shared" si="6"/>
        <v>3484825</v>
      </c>
      <c r="R11" s="127"/>
      <c r="S11" s="129">
        <f t="shared" si="7"/>
        <v>100.00000000000001</v>
      </c>
    </row>
    <row r="12" spans="1:20" ht="21.95" customHeight="1">
      <c r="B12" s="348"/>
      <c r="C12" s="80" t="s">
        <v>5</v>
      </c>
      <c r="D12" s="20">
        <v>1092008</v>
      </c>
      <c r="E12" s="20">
        <v>746912</v>
      </c>
      <c r="F12" s="299">
        <f t="shared" ref="F12" si="10">E12/D12*100</f>
        <v>68.398033714038718</v>
      </c>
      <c r="G12" s="114">
        <v>30466</v>
      </c>
      <c r="H12" s="299">
        <f t="shared" ref="H12" si="11">G12/D12*100</f>
        <v>2.7899063010527398</v>
      </c>
      <c r="I12" s="114">
        <v>178791</v>
      </c>
      <c r="J12" s="299">
        <f t="shared" si="2"/>
        <v>16.372682251412076</v>
      </c>
      <c r="K12" s="114">
        <v>38872</v>
      </c>
      <c r="L12" s="299">
        <f t="shared" si="3"/>
        <v>3.559680881458744</v>
      </c>
      <c r="M12" s="114">
        <v>64785</v>
      </c>
      <c r="N12" s="309">
        <f t="shared" si="4"/>
        <v>5.9326488450634063</v>
      </c>
      <c r="O12" s="114">
        <v>32182</v>
      </c>
      <c r="P12" s="309">
        <f t="shared" si="5"/>
        <v>2.9470480069743079</v>
      </c>
      <c r="Q12" s="189">
        <f t="shared" si="6"/>
        <v>1092008</v>
      </c>
      <c r="R12" s="127"/>
      <c r="S12" s="129">
        <f t="shared" si="7"/>
        <v>100</v>
      </c>
    </row>
    <row r="13" spans="1:20" ht="21.95" customHeight="1">
      <c r="B13" s="348"/>
      <c r="C13" s="78" t="s">
        <v>4</v>
      </c>
      <c r="D13" s="194">
        <v>2068788</v>
      </c>
      <c r="E13" s="194">
        <v>1306349</v>
      </c>
      <c r="F13" s="302">
        <f t="shared" si="0"/>
        <v>63.145619560824983</v>
      </c>
      <c r="G13" s="120">
        <v>125735</v>
      </c>
      <c r="H13" s="302">
        <f t="shared" si="1"/>
        <v>6.0777131344536031</v>
      </c>
      <c r="I13" s="120">
        <v>335061</v>
      </c>
      <c r="J13" s="302">
        <f t="shared" si="2"/>
        <v>16.196004617196156</v>
      </c>
      <c r="K13" s="120">
        <v>61140</v>
      </c>
      <c r="L13" s="302">
        <f t="shared" si="3"/>
        <v>2.9553535693362489</v>
      </c>
      <c r="M13" s="120">
        <v>-167088</v>
      </c>
      <c r="N13" s="314">
        <f t="shared" si="4"/>
        <v>-8.076612973393118</v>
      </c>
      <c r="O13" s="120">
        <v>407591</v>
      </c>
      <c r="P13" s="314">
        <f t="shared" si="5"/>
        <v>19.701922091582126</v>
      </c>
      <c r="Q13" s="189">
        <f t="shared" si="6"/>
        <v>2068788</v>
      </c>
      <c r="R13" s="127"/>
      <c r="S13" s="129">
        <f t="shared" si="7"/>
        <v>100</v>
      </c>
    </row>
    <row r="14" spans="1:20" ht="21.95" customHeight="1">
      <c r="A14" s="83"/>
      <c r="B14" s="356" t="s">
        <v>135</v>
      </c>
      <c r="C14" s="77" t="s">
        <v>8</v>
      </c>
      <c r="D14" s="112">
        <v>2033969</v>
      </c>
      <c r="E14" s="112">
        <v>1531669</v>
      </c>
      <c r="F14" s="303">
        <f>E14/D14*100</f>
        <v>75.304441709780235</v>
      </c>
      <c r="G14" s="112">
        <v>82759</v>
      </c>
      <c r="H14" s="303">
        <f>G14/D14*100</f>
        <v>4.0688427404744125</v>
      </c>
      <c r="I14" s="112">
        <v>143847</v>
      </c>
      <c r="J14" s="307">
        <f t="shared" si="2"/>
        <v>7.0722316810138217</v>
      </c>
      <c r="K14" s="112">
        <v>27571</v>
      </c>
      <c r="L14" s="307">
        <f t="shared" si="3"/>
        <v>1.3555270508055925</v>
      </c>
      <c r="M14" s="113">
        <v>162958</v>
      </c>
      <c r="N14" s="307">
        <f t="shared" si="4"/>
        <v>8.0118231890456535</v>
      </c>
      <c r="O14" s="113">
        <v>85165</v>
      </c>
      <c r="P14" s="316">
        <f t="shared" si="5"/>
        <v>4.1871336288802832</v>
      </c>
      <c r="Q14" s="189">
        <f t="shared" si="6"/>
        <v>2033969</v>
      </c>
      <c r="R14" s="127"/>
      <c r="S14" s="129">
        <f t="shared" si="7"/>
        <v>100</v>
      </c>
      <c r="T14" s="144"/>
    </row>
    <row r="15" spans="1:20" s="81" customFormat="1" ht="21.95" customHeight="1">
      <c r="A15" s="83"/>
      <c r="B15" s="357"/>
      <c r="C15" s="78" t="s">
        <v>7</v>
      </c>
      <c r="D15" s="114">
        <v>1763154</v>
      </c>
      <c r="E15" s="114">
        <v>978157</v>
      </c>
      <c r="F15" s="304">
        <f>E15/D15*100</f>
        <v>55.477683741749161</v>
      </c>
      <c r="G15" s="114">
        <v>165874</v>
      </c>
      <c r="H15" s="304">
        <f>G15/D15*100</f>
        <v>9.4077998858863161</v>
      </c>
      <c r="I15" s="114">
        <v>288575</v>
      </c>
      <c r="J15" s="307">
        <f t="shared" si="2"/>
        <v>16.366976452425597</v>
      </c>
      <c r="K15" s="114">
        <v>14942</v>
      </c>
      <c r="L15" s="307">
        <f t="shared" si="3"/>
        <v>0.84745858841598631</v>
      </c>
      <c r="M15" s="114">
        <v>269250</v>
      </c>
      <c r="N15" s="304">
        <f t="shared" si="4"/>
        <v>15.27092925518701</v>
      </c>
      <c r="O15" s="114">
        <v>46356</v>
      </c>
      <c r="P15" s="309">
        <f t="shared" si="5"/>
        <v>2.62915207633593</v>
      </c>
      <c r="Q15" s="189">
        <f t="shared" si="6"/>
        <v>1763154</v>
      </c>
      <c r="R15" s="127"/>
      <c r="S15" s="129">
        <f t="shared" si="7"/>
        <v>100</v>
      </c>
    </row>
    <row r="16" spans="1:20" ht="21.95" customHeight="1">
      <c r="A16" s="83"/>
      <c r="B16" s="357"/>
      <c r="C16" s="78" t="s">
        <v>6</v>
      </c>
      <c r="D16" s="114">
        <v>2852600</v>
      </c>
      <c r="E16" s="20">
        <v>1990193</v>
      </c>
      <c r="F16" s="299">
        <f t="shared" si="0"/>
        <v>69.767685620136021</v>
      </c>
      <c r="G16" s="114">
        <v>147482</v>
      </c>
      <c r="H16" s="299">
        <f t="shared" si="1"/>
        <v>5.170090443805651</v>
      </c>
      <c r="I16" s="114">
        <v>329789</v>
      </c>
      <c r="J16" s="305">
        <f t="shared" si="2"/>
        <v>11.560996985206479</v>
      </c>
      <c r="K16" s="114">
        <v>38233</v>
      </c>
      <c r="L16" s="305">
        <f t="shared" si="3"/>
        <v>1.3402860548271751</v>
      </c>
      <c r="M16" s="114">
        <v>179358</v>
      </c>
      <c r="N16" s="304">
        <f t="shared" si="4"/>
        <v>6.2875271681974336</v>
      </c>
      <c r="O16" s="114">
        <v>167545</v>
      </c>
      <c r="P16" s="309">
        <f t="shared" si="5"/>
        <v>5.8734137278272449</v>
      </c>
      <c r="Q16" s="189">
        <f t="shared" si="6"/>
        <v>2852600</v>
      </c>
      <c r="R16" s="127"/>
      <c r="S16" s="129">
        <f t="shared" si="7"/>
        <v>100</v>
      </c>
    </row>
    <row r="17" spans="1:19" ht="21.95" customHeight="1">
      <c r="A17" s="83"/>
      <c r="B17" s="357"/>
      <c r="C17" s="82" t="s">
        <v>9</v>
      </c>
      <c r="D17" s="114">
        <v>1356177</v>
      </c>
      <c r="E17" s="19">
        <v>932972</v>
      </c>
      <c r="F17" s="300">
        <f t="shared" si="0"/>
        <v>68.794265055372563</v>
      </c>
      <c r="G17" s="115">
        <v>42836</v>
      </c>
      <c r="H17" s="300">
        <f t="shared" si="1"/>
        <v>3.1585847570044323</v>
      </c>
      <c r="I17" s="115">
        <v>76622</v>
      </c>
      <c r="J17" s="300">
        <f t="shared" si="2"/>
        <v>5.6498524897561309</v>
      </c>
      <c r="K17" s="115">
        <v>42784</v>
      </c>
      <c r="L17" s="300">
        <f t="shared" si="3"/>
        <v>3.1547504492407703</v>
      </c>
      <c r="M17" s="115">
        <v>198691</v>
      </c>
      <c r="N17" s="310">
        <f t="shared" si="4"/>
        <v>14.650816228265191</v>
      </c>
      <c r="O17" s="115">
        <v>62272</v>
      </c>
      <c r="P17" s="309">
        <f t="shared" si="5"/>
        <v>4.5917310203609123</v>
      </c>
      <c r="Q17" s="189">
        <f t="shared" si="6"/>
        <v>1356177</v>
      </c>
      <c r="R17" s="131"/>
      <c r="S17" s="129">
        <f t="shared" si="7"/>
        <v>99.999999999999986</v>
      </c>
    </row>
    <row r="18" spans="1:19" ht="21.95" customHeight="1">
      <c r="B18" s="358"/>
      <c r="C18" s="80" t="s">
        <v>11</v>
      </c>
      <c r="D18" s="120">
        <v>1695142</v>
      </c>
      <c r="E18" s="194">
        <v>919950</v>
      </c>
      <c r="F18" s="302">
        <f t="shared" si="0"/>
        <v>54.269789787522228</v>
      </c>
      <c r="G18" s="120">
        <v>42984</v>
      </c>
      <c r="H18" s="302">
        <f t="shared" si="1"/>
        <v>2.5357167718102671</v>
      </c>
      <c r="I18" s="120">
        <v>104804</v>
      </c>
      <c r="J18" s="302">
        <f t="shared" si="2"/>
        <v>6.1826088905826175</v>
      </c>
      <c r="K18" s="120">
        <v>112453</v>
      </c>
      <c r="L18" s="302">
        <f t="shared" si="3"/>
        <v>6.6338395249483524</v>
      </c>
      <c r="M18" s="120">
        <v>35580</v>
      </c>
      <c r="N18" s="314">
        <f t="shared" si="4"/>
        <v>2.0989392039133006</v>
      </c>
      <c r="O18" s="120">
        <v>479371</v>
      </c>
      <c r="P18" s="314">
        <f t="shared" si="5"/>
        <v>28.27910582122324</v>
      </c>
      <c r="Q18" s="189">
        <f t="shared" si="6"/>
        <v>1695142</v>
      </c>
      <c r="R18" s="127"/>
      <c r="S18" s="129">
        <f t="shared" si="7"/>
        <v>100.00000000000001</v>
      </c>
    </row>
    <row r="19" spans="1:19" ht="21.95" customHeight="1">
      <c r="B19" s="347" t="s">
        <v>136</v>
      </c>
      <c r="C19" s="77" t="s">
        <v>12</v>
      </c>
      <c r="D19" s="113">
        <v>6299799</v>
      </c>
      <c r="E19" s="21">
        <v>2464552</v>
      </c>
      <c r="F19" s="298">
        <f t="shared" si="0"/>
        <v>39.12112116592926</v>
      </c>
      <c r="G19" s="117">
        <v>391367</v>
      </c>
      <c r="H19" s="306">
        <f t="shared" si="1"/>
        <v>6.2123728074498885</v>
      </c>
      <c r="I19" s="117">
        <v>613437</v>
      </c>
      <c r="J19" s="305">
        <f t="shared" si="2"/>
        <v>9.7374059077122936</v>
      </c>
      <c r="K19" s="117">
        <v>17849</v>
      </c>
      <c r="L19" s="306">
        <f t="shared" si="3"/>
        <v>0.28332649978197716</v>
      </c>
      <c r="M19" s="117">
        <v>2249960</v>
      </c>
      <c r="N19" s="312">
        <f t="shared" si="4"/>
        <v>35.714790265530695</v>
      </c>
      <c r="O19" s="117">
        <v>562634</v>
      </c>
      <c r="P19" s="310">
        <f t="shared" si="5"/>
        <v>8.9309833535958845</v>
      </c>
      <c r="Q19" s="128">
        <f t="shared" si="6"/>
        <v>6299799</v>
      </c>
      <c r="R19" s="127"/>
      <c r="S19" s="129">
        <f t="shared" si="7"/>
        <v>100</v>
      </c>
    </row>
    <row r="20" spans="1:19" ht="21.95" customHeight="1">
      <c r="B20" s="348"/>
      <c r="C20" s="80" t="s">
        <v>14</v>
      </c>
      <c r="D20" s="114">
        <v>2357435</v>
      </c>
      <c r="E20" s="20">
        <v>1725627</v>
      </c>
      <c r="F20" s="299">
        <f t="shared" si="0"/>
        <v>73.199345899250673</v>
      </c>
      <c r="G20" s="114">
        <v>81223</v>
      </c>
      <c r="H20" s="299">
        <f>G20/D20*100</f>
        <v>3.4453972219806701</v>
      </c>
      <c r="I20" s="114">
        <v>141328</v>
      </c>
      <c r="J20" s="305">
        <f t="shared" si="2"/>
        <v>5.9949903178666641</v>
      </c>
      <c r="K20" s="95">
        <v>3650</v>
      </c>
      <c r="L20" s="304">
        <f t="shared" si="3"/>
        <v>0.15482929539944898</v>
      </c>
      <c r="M20" s="114">
        <v>158111</v>
      </c>
      <c r="N20" s="309">
        <f t="shared" si="4"/>
        <v>6.7069081438088425</v>
      </c>
      <c r="O20" s="114">
        <v>247496</v>
      </c>
      <c r="P20" s="309">
        <f t="shared" si="5"/>
        <v>10.498529121693705</v>
      </c>
      <c r="Q20" s="189">
        <f t="shared" si="6"/>
        <v>2357435</v>
      </c>
      <c r="R20" s="127"/>
      <c r="S20" s="129">
        <f t="shared" si="7"/>
        <v>100.00000000000001</v>
      </c>
    </row>
    <row r="21" spans="1:19" ht="21.95" customHeight="1">
      <c r="B21" s="348"/>
      <c r="C21" s="78" t="s">
        <v>15</v>
      </c>
      <c r="D21" s="114">
        <v>1581623</v>
      </c>
      <c r="E21" s="20">
        <v>1184342</v>
      </c>
      <c r="F21" s="299">
        <f t="shared" si="0"/>
        <v>74.88143508282316</v>
      </c>
      <c r="G21" s="114">
        <v>30903</v>
      </c>
      <c r="H21" s="299">
        <f t="shared" si="1"/>
        <v>1.9538790217390616</v>
      </c>
      <c r="I21" s="114">
        <v>169519</v>
      </c>
      <c r="J21" s="305">
        <f t="shared" si="2"/>
        <v>10.718040898494774</v>
      </c>
      <c r="K21" s="114">
        <v>11333</v>
      </c>
      <c r="L21" s="305">
        <f t="shared" si="3"/>
        <v>0.71654243773642645</v>
      </c>
      <c r="M21" s="114">
        <v>86733</v>
      </c>
      <c r="N21" s="309">
        <f t="shared" si="4"/>
        <v>5.4837973398211837</v>
      </c>
      <c r="O21" s="114">
        <v>98793</v>
      </c>
      <c r="P21" s="309">
        <f t="shared" si="5"/>
        <v>6.2463052193854036</v>
      </c>
      <c r="Q21" s="189">
        <f t="shared" si="6"/>
        <v>1581623</v>
      </c>
      <c r="R21" s="131"/>
      <c r="S21" s="129">
        <f t="shared" si="7"/>
        <v>100</v>
      </c>
    </row>
    <row r="22" spans="1:19" ht="21.95" customHeight="1" thickBot="1">
      <c r="B22" s="348"/>
      <c r="C22" s="80" t="s">
        <v>13</v>
      </c>
      <c r="D22" s="114">
        <v>719970</v>
      </c>
      <c r="E22" s="19">
        <v>547924</v>
      </c>
      <c r="F22" s="300">
        <f t="shared" si="0"/>
        <v>76.10372654416156</v>
      </c>
      <c r="G22" s="112">
        <v>24405</v>
      </c>
      <c r="H22" s="298">
        <f t="shared" si="1"/>
        <v>3.3897245718571605</v>
      </c>
      <c r="I22" s="112">
        <v>75270</v>
      </c>
      <c r="J22" s="298">
        <f t="shared" si="2"/>
        <v>10.454602275094796</v>
      </c>
      <c r="K22" s="112">
        <v>12843</v>
      </c>
      <c r="L22" s="298">
        <f t="shared" si="3"/>
        <v>1.783824326013584</v>
      </c>
      <c r="M22" s="112">
        <v>45015</v>
      </c>
      <c r="N22" s="312">
        <f t="shared" si="4"/>
        <v>6.2523438476603186</v>
      </c>
      <c r="O22" s="112">
        <v>14513</v>
      </c>
      <c r="P22" s="317">
        <f t="shared" si="5"/>
        <v>2.015778435212578</v>
      </c>
      <c r="Q22" s="195">
        <f t="shared" si="6"/>
        <v>719970</v>
      </c>
      <c r="R22" s="131"/>
      <c r="S22" s="129">
        <f t="shared" si="7"/>
        <v>100</v>
      </c>
    </row>
    <row r="23" spans="1:19" ht="21.95" customHeight="1" thickTop="1" thickBot="1">
      <c r="B23" s="349" t="s">
        <v>59</v>
      </c>
      <c r="C23" s="349"/>
      <c r="D23" s="178">
        <f>SUM(D8:D22)</f>
        <v>42086620</v>
      </c>
      <c r="E23" s="178">
        <f>SUM(E8:E22)</f>
        <v>25833794</v>
      </c>
      <c r="F23" s="179">
        <f t="shared" si="0"/>
        <v>61.382439359587437</v>
      </c>
      <c r="G23" s="177">
        <f>SUM(G8:G22)</f>
        <v>2607141</v>
      </c>
      <c r="H23" s="179">
        <f t="shared" si="1"/>
        <v>6.1947027345032701</v>
      </c>
      <c r="I23" s="177">
        <f>SUM(I8:I22)</f>
        <v>5181654</v>
      </c>
      <c r="J23" s="179">
        <f t="shared" si="2"/>
        <v>12.311879642508712</v>
      </c>
      <c r="K23" s="177">
        <f>SUM(K8:K22)</f>
        <v>609796</v>
      </c>
      <c r="L23" s="179">
        <f t="shared" si="3"/>
        <v>1.4489070398145538</v>
      </c>
      <c r="M23" s="177">
        <f>SUM(M8:M22)</f>
        <v>4712560</v>
      </c>
      <c r="N23" s="179">
        <f t="shared" si="4"/>
        <v>11.197287879140687</v>
      </c>
      <c r="O23" s="177">
        <f>SUM(O8:O22)</f>
        <v>3141675</v>
      </c>
      <c r="P23" s="179">
        <f t="shared" si="5"/>
        <v>7.4647833444453378</v>
      </c>
      <c r="Q23" s="196">
        <f>SUM(Q8:Q22)</f>
        <v>42086620</v>
      </c>
      <c r="R23" s="131"/>
      <c r="S23" s="129">
        <f t="shared" si="7"/>
        <v>100</v>
      </c>
    </row>
    <row r="24" spans="1:19" ht="18" customHeight="1" thickTop="1">
      <c r="B24" s="378" t="s">
        <v>130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42"/>
      <c r="P24" s="10"/>
    </row>
    <row r="25" spans="1:19" ht="5.25" customHeight="1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0"/>
    </row>
    <row r="26" spans="1:19" s="86" customFormat="1" ht="18.75" customHeight="1">
      <c r="B26" s="327" t="s">
        <v>153</v>
      </c>
      <c r="C26" s="327"/>
      <c r="D26" s="327"/>
      <c r="E26" s="327"/>
      <c r="F26" s="327"/>
      <c r="G26" s="327"/>
      <c r="H26" s="327"/>
      <c r="I26" s="10"/>
      <c r="J26" s="10"/>
      <c r="K26" s="10"/>
      <c r="L26" s="10"/>
      <c r="M26" s="10"/>
      <c r="N26" s="10"/>
      <c r="O26" s="10"/>
      <c r="P26" s="10"/>
      <c r="Q26" s="173"/>
      <c r="R26" s="126"/>
      <c r="S26" s="126"/>
    </row>
    <row r="27" spans="1:19" s="86" customFormat="1" ht="10.5" customHeight="1"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187"/>
      <c r="P27" s="187"/>
      <c r="Q27" s="173"/>
      <c r="R27" s="126"/>
      <c r="S27" s="126"/>
    </row>
    <row r="28" spans="1:19" s="175" customFormat="1" ht="17.25" customHeight="1">
      <c r="B28" s="326" t="s">
        <v>63</v>
      </c>
      <c r="C28" s="326"/>
      <c r="D28" s="326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188">
        <v>18</v>
      </c>
      <c r="P28" s="188"/>
      <c r="Q28" s="174"/>
      <c r="R28" s="130"/>
      <c r="S28" s="130"/>
    </row>
    <row r="29" spans="1:19" s="86" customFormat="1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3"/>
      <c r="R29" s="126"/>
      <c r="S29" s="126"/>
    </row>
  </sheetData>
  <mergeCells count="15">
    <mergeCell ref="B5:B10"/>
    <mergeCell ref="B14:B18"/>
    <mergeCell ref="E3:N3"/>
    <mergeCell ref="B1:P1"/>
    <mergeCell ref="B28:D28"/>
    <mergeCell ref="B3:B4"/>
    <mergeCell ref="B11:B13"/>
    <mergeCell ref="B24:N24"/>
    <mergeCell ref="B27:H27"/>
    <mergeCell ref="I27:N27"/>
    <mergeCell ref="D3:D4"/>
    <mergeCell ref="B19:B22"/>
    <mergeCell ref="B23:C23"/>
    <mergeCell ref="B26:H26"/>
    <mergeCell ref="C3:C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ignoredErrors>
    <ignoredError sqref="F23 H23 N23 L23 J2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G31"/>
  <sheetViews>
    <sheetView rightToLeft="1" view="pageBreakPreview" workbookViewId="0">
      <selection activeCell="C40" sqref="C40"/>
    </sheetView>
  </sheetViews>
  <sheetFormatPr defaultRowHeight="12.75"/>
  <cols>
    <col min="1" max="2" width="15.7109375" customWidth="1"/>
    <col min="3" max="3" width="20.42578125" customWidth="1"/>
    <col min="4" max="4" width="15" customWidth="1"/>
    <col min="5" max="5" width="23.28515625" customWidth="1"/>
    <col min="6" max="6" width="18.42578125" customWidth="1"/>
  </cols>
  <sheetData>
    <row r="1" spans="1:6" ht="22.5" customHeight="1">
      <c r="A1" s="335" t="s">
        <v>121</v>
      </c>
      <c r="B1" s="336"/>
      <c r="C1" s="336"/>
      <c r="D1" s="336"/>
      <c r="E1" s="336"/>
      <c r="F1" s="336"/>
    </row>
    <row r="2" spans="1:6" ht="18" customHeight="1" thickBot="1">
      <c r="A2" s="185" t="s">
        <v>155</v>
      </c>
      <c r="B2" s="63"/>
      <c r="C2" s="63"/>
      <c r="D2" s="63"/>
      <c r="E2" s="63"/>
      <c r="F2" s="63"/>
    </row>
    <row r="3" spans="1:6" ht="39" customHeight="1" thickTop="1">
      <c r="A3" s="249" t="s">
        <v>129</v>
      </c>
      <c r="B3" s="197" t="s">
        <v>16</v>
      </c>
      <c r="C3" s="239" t="s">
        <v>109</v>
      </c>
      <c r="D3" s="197" t="s">
        <v>76</v>
      </c>
      <c r="E3" s="239" t="s">
        <v>114</v>
      </c>
      <c r="F3" s="239" t="s">
        <v>115</v>
      </c>
    </row>
    <row r="4" spans="1:6" ht="24.95" customHeight="1">
      <c r="A4" s="381" t="s">
        <v>133</v>
      </c>
      <c r="B4" s="200" t="s">
        <v>17</v>
      </c>
      <c r="C4" s="21">
        <v>10273008</v>
      </c>
      <c r="D4" s="201">
        <v>8340711</v>
      </c>
      <c r="E4" s="202">
        <f>C4/D4</f>
        <v>1.2316705374397938</v>
      </c>
      <c r="F4" s="203">
        <f>E4/8760</f>
        <v>1.4060165952509062E-4</v>
      </c>
    </row>
    <row r="5" spans="1:6" ht="24.95" customHeight="1">
      <c r="A5" s="332"/>
      <c r="B5" s="78" t="s">
        <v>10</v>
      </c>
      <c r="C5" s="209">
        <v>2857988</v>
      </c>
      <c r="D5" s="54">
        <v>1680328</v>
      </c>
      <c r="E5" s="151">
        <f t="shared" ref="E5:E19" si="0">C5/D5</f>
        <v>1.7008512623725844</v>
      </c>
      <c r="F5" s="148">
        <f>E5/8760</f>
        <v>1.94161103010569E-4</v>
      </c>
    </row>
    <row r="6" spans="1:6" ht="24.95" customHeight="1">
      <c r="A6" s="382"/>
      <c r="B6" s="79" t="s">
        <v>67</v>
      </c>
      <c r="C6" s="67">
        <v>1650134</v>
      </c>
      <c r="D6" s="55">
        <v>1818318</v>
      </c>
      <c r="E6" s="204">
        <f t="shared" si="0"/>
        <v>0.90750572782098626</v>
      </c>
      <c r="F6" s="149">
        <f>E6/8760</f>
        <v>1.0359654427180208E-4</v>
      </c>
    </row>
    <row r="7" spans="1:6" ht="24.95" customHeight="1">
      <c r="A7" s="347" t="s">
        <v>134</v>
      </c>
      <c r="B7" s="77" t="s">
        <v>3</v>
      </c>
      <c r="C7" s="99">
        <v>3484825</v>
      </c>
      <c r="D7" s="53">
        <v>3828197</v>
      </c>
      <c r="E7" s="205">
        <f t="shared" si="0"/>
        <v>0.91030451149718783</v>
      </c>
      <c r="F7" s="150">
        <f>E7/8760</f>
        <v>1.0391604012524975E-4</v>
      </c>
    </row>
    <row r="8" spans="1:6" ht="24.95" customHeight="1">
      <c r="A8" s="348"/>
      <c r="B8" s="80" t="s">
        <v>5</v>
      </c>
      <c r="C8" s="20">
        <v>1092008</v>
      </c>
      <c r="D8" s="56">
        <v>1637232</v>
      </c>
      <c r="E8" s="151">
        <f t="shared" si="0"/>
        <v>0.66698427589981135</v>
      </c>
      <c r="F8" s="148">
        <f t="shared" ref="F8:F19" si="1">E8/8760</f>
        <v>7.6139757522809519E-5</v>
      </c>
    </row>
    <row r="9" spans="1:6" ht="24.95" customHeight="1">
      <c r="A9" s="348"/>
      <c r="B9" s="78" t="s">
        <v>4</v>
      </c>
      <c r="C9" s="194">
        <v>2068788</v>
      </c>
      <c r="D9" s="207">
        <v>1639953</v>
      </c>
      <c r="E9" s="208">
        <f t="shared" si="0"/>
        <v>1.2614922500827768</v>
      </c>
      <c r="F9" s="149">
        <f t="shared" si="1"/>
        <v>1.4400596462132154E-4</v>
      </c>
    </row>
    <row r="10" spans="1:6" ht="24.95" customHeight="1">
      <c r="A10" s="356" t="s">
        <v>135</v>
      </c>
      <c r="B10" s="77" t="s">
        <v>8</v>
      </c>
      <c r="C10" s="113">
        <v>2033969</v>
      </c>
      <c r="D10" s="132">
        <v>2119403</v>
      </c>
      <c r="E10" s="153">
        <f t="shared" si="0"/>
        <v>0.95968959183317193</v>
      </c>
      <c r="F10" s="146">
        <f t="shared" si="1"/>
        <v>1.0955360637364976E-4</v>
      </c>
    </row>
    <row r="11" spans="1:6" ht="24.95" customHeight="1">
      <c r="A11" s="357"/>
      <c r="B11" s="82" t="s">
        <v>7</v>
      </c>
      <c r="C11" s="114">
        <v>1763154</v>
      </c>
      <c r="D11" s="54">
        <v>1250806</v>
      </c>
      <c r="E11" s="151">
        <f t="shared" ref="E11" si="2">C11/D11</f>
        <v>1.4096142807117971</v>
      </c>
      <c r="F11" s="148">
        <f t="shared" ref="F11" si="3">E11/8760</f>
        <v>1.6091487222737411E-4</v>
      </c>
    </row>
    <row r="12" spans="1:6" ht="24.95" customHeight="1">
      <c r="A12" s="357"/>
      <c r="B12" s="80" t="s">
        <v>6</v>
      </c>
      <c r="C12" s="114">
        <v>2852600</v>
      </c>
      <c r="D12" s="54">
        <v>1510338</v>
      </c>
      <c r="E12" s="151">
        <f t="shared" si="0"/>
        <v>1.8887163005896694</v>
      </c>
      <c r="F12" s="148">
        <f t="shared" si="1"/>
        <v>2.1560688362895771E-4</v>
      </c>
    </row>
    <row r="13" spans="1:6" ht="24.95" customHeight="1">
      <c r="A13" s="357"/>
      <c r="B13" s="80" t="s">
        <v>9</v>
      </c>
      <c r="C13" s="114">
        <v>1356177</v>
      </c>
      <c r="D13" s="54">
        <v>1325031</v>
      </c>
      <c r="E13" s="151">
        <f t="shared" ref="E13" si="4">C13/D13</f>
        <v>1.0235058651457967</v>
      </c>
      <c r="F13" s="148">
        <f t="shared" ref="F13" si="5">E13/8760</f>
        <v>1.168385690805704E-4</v>
      </c>
    </row>
    <row r="14" spans="1:6" ht="24.95" customHeight="1">
      <c r="A14" s="357"/>
      <c r="B14" s="78" t="s">
        <v>11</v>
      </c>
      <c r="C14" s="120">
        <v>1695142</v>
      </c>
      <c r="D14" s="55">
        <v>1415034</v>
      </c>
      <c r="E14" s="208">
        <f t="shared" si="0"/>
        <v>1.1979514273155274</v>
      </c>
      <c r="F14" s="149">
        <f t="shared" ref="F14" si="6">E14/8760</f>
        <v>1.3675244604058532E-4</v>
      </c>
    </row>
    <row r="15" spans="1:6" ht="24.95" customHeight="1">
      <c r="A15" s="347" t="s">
        <v>136</v>
      </c>
      <c r="B15" s="77" t="s">
        <v>12</v>
      </c>
      <c r="C15" s="113">
        <v>6299799</v>
      </c>
      <c r="D15" s="132">
        <v>2985073</v>
      </c>
      <c r="E15" s="153">
        <f t="shared" si="0"/>
        <v>2.1104338151864295</v>
      </c>
      <c r="F15" s="146">
        <f>E15/8760</f>
        <v>2.4091710219023167E-4</v>
      </c>
    </row>
    <row r="16" spans="1:6" ht="24.95" customHeight="1">
      <c r="A16" s="348"/>
      <c r="B16" s="80" t="s">
        <v>14</v>
      </c>
      <c r="C16" s="114">
        <v>2357435</v>
      </c>
      <c r="D16" s="54">
        <v>2150338</v>
      </c>
      <c r="E16" s="151">
        <f t="shared" si="0"/>
        <v>1.0963090453686817</v>
      </c>
      <c r="F16" s="148">
        <f t="shared" si="1"/>
        <v>1.2514943440281755E-4</v>
      </c>
    </row>
    <row r="17" spans="1:7" ht="24.95" customHeight="1">
      <c r="A17" s="348"/>
      <c r="B17" s="78" t="s">
        <v>15</v>
      </c>
      <c r="C17" s="114">
        <v>1581623</v>
      </c>
      <c r="D17" s="132">
        <v>1141966</v>
      </c>
      <c r="E17" s="151">
        <f t="shared" si="0"/>
        <v>1.3850000788114532</v>
      </c>
      <c r="F17" s="148">
        <f t="shared" si="1"/>
        <v>1.5810503182779145E-4</v>
      </c>
    </row>
    <row r="18" spans="1:7" ht="24.95" customHeight="1" thickBot="1">
      <c r="A18" s="348"/>
      <c r="B18" s="80" t="s">
        <v>13</v>
      </c>
      <c r="C18" s="114">
        <v>719970</v>
      </c>
      <c r="D18" s="54">
        <v>835797</v>
      </c>
      <c r="E18" s="152">
        <f t="shared" si="0"/>
        <v>0.86141730587690557</v>
      </c>
      <c r="F18" s="147">
        <f t="shared" si="1"/>
        <v>9.833530889005771E-5</v>
      </c>
    </row>
    <row r="19" spans="1:7" s="70" customFormat="1" ht="24.95" customHeight="1" thickTop="1" thickBot="1">
      <c r="A19" s="349" t="s">
        <v>59</v>
      </c>
      <c r="B19" s="349"/>
      <c r="C19" s="206">
        <f>SUM(C4:C18)</f>
        <v>42086620</v>
      </c>
      <c r="D19" s="206">
        <f>SUM(D4:D18)</f>
        <v>33678525</v>
      </c>
      <c r="E19" s="244">
        <f t="shared" si="0"/>
        <v>1.2496574597610792</v>
      </c>
      <c r="F19" s="245">
        <f t="shared" si="1"/>
        <v>1.4265496115994054E-4</v>
      </c>
    </row>
    <row r="20" spans="1:7" ht="24" customHeight="1" thickTop="1">
      <c r="A20" s="380" t="s">
        <v>104</v>
      </c>
      <c r="B20" s="380"/>
      <c r="C20" s="380"/>
      <c r="D20" s="380"/>
      <c r="E20" s="380"/>
      <c r="F20" s="380"/>
    </row>
    <row r="21" spans="1:7" ht="17.25" customHeight="1">
      <c r="A21" s="380" t="s">
        <v>97</v>
      </c>
      <c r="B21" s="380"/>
      <c r="C21" s="380"/>
      <c r="D21" s="380"/>
      <c r="E21" s="165"/>
      <c r="F21" s="165"/>
    </row>
    <row r="22" spans="1:7" ht="20.25" customHeight="1">
      <c r="A22" s="327" t="s">
        <v>99</v>
      </c>
      <c r="B22" s="327"/>
      <c r="C22" s="327"/>
      <c r="D22" s="327"/>
      <c r="E22" s="327"/>
      <c r="F22" s="327"/>
    </row>
    <row r="23" spans="1:7" ht="7.5" customHeight="1">
      <c r="A23" s="165"/>
      <c r="B23" s="165"/>
      <c r="C23" s="165"/>
      <c r="D23" s="165"/>
      <c r="E23" s="171"/>
      <c r="F23" s="171"/>
    </row>
    <row r="24" spans="1:7" ht="12.75" customHeight="1">
      <c r="A24" s="327" t="s">
        <v>153</v>
      </c>
      <c r="B24" s="327"/>
      <c r="C24" s="327"/>
      <c r="D24" s="327"/>
      <c r="E24" s="327"/>
      <c r="F24" s="327"/>
      <c r="G24" s="327"/>
    </row>
    <row r="25" spans="1:7" ht="5.25" customHeight="1">
      <c r="A25" s="166"/>
      <c r="B25" s="166"/>
      <c r="C25" s="166"/>
      <c r="D25" s="166"/>
      <c r="E25" s="166"/>
      <c r="F25" s="166"/>
    </row>
    <row r="26" spans="1:7" ht="18" customHeight="1">
      <c r="A26" s="379" t="s">
        <v>63</v>
      </c>
      <c r="B26" s="379"/>
      <c r="C26" s="379"/>
      <c r="D26" s="66"/>
      <c r="E26" s="66"/>
      <c r="F26" s="66">
        <v>19</v>
      </c>
    </row>
    <row r="27" spans="1:7">
      <c r="A27" s="86"/>
      <c r="B27" s="86"/>
      <c r="C27" s="86"/>
      <c r="D27" s="86"/>
      <c r="E27" s="86"/>
      <c r="F27" s="86"/>
    </row>
    <row r="28" spans="1:7">
      <c r="A28" s="86"/>
      <c r="B28" s="86"/>
      <c r="C28" s="86"/>
      <c r="D28" s="86"/>
      <c r="E28" s="86"/>
      <c r="F28" s="86"/>
    </row>
    <row r="29" spans="1:7">
      <c r="A29" s="86"/>
      <c r="B29" s="86"/>
      <c r="C29" s="86"/>
      <c r="D29" s="86"/>
      <c r="E29" s="86"/>
      <c r="F29" s="86"/>
    </row>
    <row r="30" spans="1:7">
      <c r="A30" s="86"/>
      <c r="B30" s="86"/>
      <c r="C30" s="86"/>
      <c r="D30" s="86"/>
      <c r="E30" s="86"/>
      <c r="F30" s="86"/>
    </row>
    <row r="31" spans="1:7">
      <c r="A31" s="86"/>
      <c r="B31" s="86"/>
      <c r="C31" s="86"/>
      <c r="D31" s="86"/>
      <c r="E31" s="86"/>
      <c r="F31" s="86"/>
    </row>
  </sheetData>
  <mergeCells count="11">
    <mergeCell ref="A26:C26"/>
    <mergeCell ref="A22:F22"/>
    <mergeCell ref="A21:D21"/>
    <mergeCell ref="A1:F1"/>
    <mergeCell ref="A15:A18"/>
    <mergeCell ref="A7:A9"/>
    <mergeCell ref="A10:A14"/>
    <mergeCell ref="A4:A6"/>
    <mergeCell ref="A20:F20"/>
    <mergeCell ref="A19:B19"/>
    <mergeCell ref="A24:G24"/>
  </mergeCells>
  <phoneticPr fontId="3" type="noConversion"/>
  <printOptions horizontalCentered="1"/>
  <pageMargins left="0.74803149606299213" right="0.74803149606299213" top="0.59055118110236227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1:I29"/>
  <sheetViews>
    <sheetView rightToLeft="1" view="pageBreakPreview" topLeftCell="A4" workbookViewId="0">
      <selection activeCell="N21" sqref="N21"/>
    </sheetView>
  </sheetViews>
  <sheetFormatPr defaultRowHeight="12.75"/>
  <cols>
    <col min="1" max="1" width="1.42578125" customWidth="1"/>
    <col min="2" max="2" width="13.85546875" style="8" customWidth="1"/>
    <col min="3" max="3" width="14.140625" style="8" customWidth="1"/>
    <col min="4" max="4" width="14" style="8" customWidth="1"/>
    <col min="5" max="5" width="15" style="8" customWidth="1"/>
    <col min="6" max="6" width="15.42578125" style="8" customWidth="1"/>
    <col min="7" max="7" width="16" style="8" customWidth="1"/>
    <col min="8" max="9" width="11.7109375" customWidth="1"/>
  </cols>
  <sheetData>
    <row r="1" spans="2:9" ht="15.75" customHeight="1">
      <c r="B1" s="373" t="s">
        <v>31</v>
      </c>
      <c r="C1" s="373"/>
      <c r="D1" s="373"/>
      <c r="E1" s="373"/>
      <c r="F1" s="373"/>
      <c r="G1" s="373"/>
      <c r="H1" s="373"/>
      <c r="I1" s="373"/>
    </row>
    <row r="2" spans="2:9" ht="24" customHeight="1" thickBot="1">
      <c r="B2" s="373" t="s">
        <v>42</v>
      </c>
      <c r="C2" s="373"/>
      <c r="D2" s="373"/>
      <c r="E2" s="373"/>
      <c r="F2" s="373"/>
      <c r="G2" s="373"/>
      <c r="H2" s="373"/>
      <c r="I2" s="373"/>
    </row>
    <row r="3" spans="2:9" ht="27" customHeight="1" thickTop="1">
      <c r="B3" s="32" t="s">
        <v>2</v>
      </c>
      <c r="C3" s="33" t="s">
        <v>50</v>
      </c>
      <c r="D3" s="33" t="s">
        <v>35</v>
      </c>
      <c r="E3" s="33" t="s">
        <v>38</v>
      </c>
      <c r="F3" s="33" t="s">
        <v>51</v>
      </c>
      <c r="G3" s="33" t="s">
        <v>36</v>
      </c>
      <c r="H3" s="33"/>
      <c r="I3" s="33"/>
    </row>
    <row r="4" spans="2:9" ht="20.100000000000001" customHeight="1">
      <c r="B4" s="24" t="s">
        <v>43</v>
      </c>
      <c r="C4" s="19">
        <v>0</v>
      </c>
      <c r="D4" s="16"/>
      <c r="E4" s="19"/>
      <c r="F4" s="16">
        <v>0</v>
      </c>
      <c r="G4" s="14">
        <v>1</v>
      </c>
      <c r="H4" s="22"/>
      <c r="I4" s="14"/>
    </row>
    <row r="5" spans="2:9" ht="20.100000000000001" customHeight="1">
      <c r="B5" s="26" t="s">
        <v>4</v>
      </c>
      <c r="C5" s="20">
        <v>0</v>
      </c>
      <c r="D5" s="17"/>
      <c r="E5" s="20"/>
      <c r="F5" s="17">
        <v>0</v>
      </c>
      <c r="G5" s="17">
        <v>0</v>
      </c>
      <c r="H5" s="18"/>
      <c r="I5" s="15"/>
    </row>
    <row r="6" spans="2:9" ht="20.100000000000001" customHeight="1">
      <c r="B6" s="26" t="s">
        <v>10</v>
      </c>
      <c r="C6" s="20">
        <v>0</v>
      </c>
      <c r="D6" s="17"/>
      <c r="E6" s="20"/>
      <c r="F6" s="17">
        <v>0</v>
      </c>
      <c r="G6" s="15">
        <v>1</v>
      </c>
      <c r="H6" s="18"/>
      <c r="I6" s="15"/>
    </row>
    <row r="7" spans="2:9" ht="20.100000000000001" customHeight="1">
      <c r="B7" s="26" t="s">
        <v>44</v>
      </c>
      <c r="C7" s="20">
        <v>0</v>
      </c>
      <c r="D7" s="17"/>
      <c r="E7" s="20"/>
      <c r="F7" s="50">
        <v>1</v>
      </c>
      <c r="G7" s="15">
        <v>1</v>
      </c>
      <c r="H7" s="18"/>
      <c r="I7" s="15"/>
    </row>
    <row r="8" spans="2:9" ht="20.100000000000001" customHeight="1">
      <c r="B8" s="26" t="s">
        <v>17</v>
      </c>
      <c r="C8" s="20">
        <v>2</v>
      </c>
      <c r="D8" s="17"/>
      <c r="E8" s="20"/>
      <c r="F8" s="50">
        <v>1</v>
      </c>
      <c r="G8" s="15">
        <v>0</v>
      </c>
      <c r="H8" s="18"/>
      <c r="I8" s="15"/>
    </row>
    <row r="9" spans="2:9" ht="20.100000000000001" customHeight="1">
      <c r="B9" s="26" t="s">
        <v>8</v>
      </c>
      <c r="C9" s="20">
        <v>1</v>
      </c>
      <c r="D9" s="17"/>
      <c r="E9" s="20"/>
      <c r="F9" s="50">
        <v>0</v>
      </c>
      <c r="G9" s="15">
        <v>0</v>
      </c>
      <c r="H9" s="18"/>
      <c r="I9" s="15"/>
    </row>
    <row r="10" spans="2:9" ht="20.100000000000001" customHeight="1">
      <c r="B10" s="26" t="s">
        <v>7</v>
      </c>
      <c r="C10" s="20">
        <v>0</v>
      </c>
      <c r="D10" s="17"/>
      <c r="E10" s="20"/>
      <c r="F10" s="50">
        <v>1</v>
      </c>
      <c r="G10" s="15">
        <v>1</v>
      </c>
      <c r="H10" s="18"/>
      <c r="I10" s="15"/>
    </row>
    <row r="11" spans="2:9" ht="20.100000000000001" customHeight="1">
      <c r="B11" s="26" t="s">
        <v>11</v>
      </c>
      <c r="C11" s="20">
        <v>0</v>
      </c>
      <c r="D11" s="17"/>
      <c r="E11" s="20"/>
      <c r="F11" s="50">
        <v>0</v>
      </c>
      <c r="G11" s="15">
        <v>0</v>
      </c>
      <c r="H11" s="18"/>
      <c r="I11" s="15"/>
    </row>
    <row r="12" spans="2:9" ht="20.100000000000001" customHeight="1">
      <c r="B12" s="26" t="s">
        <v>5</v>
      </c>
      <c r="C12" s="20">
        <v>1</v>
      </c>
      <c r="D12" s="17">
        <v>1</v>
      </c>
      <c r="E12" s="20"/>
      <c r="F12" s="50">
        <v>1</v>
      </c>
      <c r="G12" s="15">
        <v>1</v>
      </c>
      <c r="H12" s="18"/>
      <c r="I12" s="15"/>
    </row>
    <row r="13" spans="2:9" ht="20.100000000000001" customHeight="1">
      <c r="B13" s="26" t="s">
        <v>6</v>
      </c>
      <c r="C13" s="20">
        <v>0</v>
      </c>
      <c r="D13" s="17"/>
      <c r="E13" s="20"/>
      <c r="F13" s="50">
        <v>0</v>
      </c>
      <c r="G13" s="15">
        <v>1</v>
      </c>
      <c r="H13" s="18"/>
      <c r="I13" s="15"/>
    </row>
    <row r="14" spans="2:9" ht="20.100000000000001" customHeight="1">
      <c r="B14" s="26" t="s">
        <v>9</v>
      </c>
      <c r="C14" s="20">
        <v>0</v>
      </c>
      <c r="D14" s="17"/>
      <c r="E14" s="20"/>
      <c r="F14" s="50">
        <v>2</v>
      </c>
      <c r="G14" s="15"/>
      <c r="H14" s="18"/>
      <c r="I14" s="15"/>
    </row>
    <row r="15" spans="2:9" ht="20.100000000000001" customHeight="1">
      <c r="B15" s="26" t="s">
        <v>13</v>
      </c>
      <c r="C15" s="19">
        <v>0</v>
      </c>
      <c r="D15" s="16"/>
      <c r="E15" s="19"/>
      <c r="F15" s="51">
        <v>1</v>
      </c>
      <c r="G15" s="14"/>
      <c r="H15" s="36"/>
      <c r="I15" s="14"/>
    </row>
    <row r="16" spans="2:9" ht="20.100000000000001" customHeight="1">
      <c r="B16" s="26" t="s">
        <v>45</v>
      </c>
      <c r="C16" s="20">
        <v>1</v>
      </c>
      <c r="D16" s="17"/>
      <c r="E16" s="20"/>
      <c r="F16" s="51">
        <v>0</v>
      </c>
      <c r="G16" s="15"/>
      <c r="H16" s="18"/>
      <c r="I16" s="15"/>
    </row>
    <row r="17" spans="2:9" ht="20.100000000000001" customHeight="1">
      <c r="B17" s="26" t="s">
        <v>15</v>
      </c>
      <c r="C17" s="20">
        <v>0</v>
      </c>
      <c r="D17" s="17"/>
      <c r="E17" s="20"/>
      <c r="F17" s="51">
        <v>1</v>
      </c>
      <c r="G17" s="15"/>
      <c r="H17" s="18"/>
      <c r="I17" s="15"/>
    </row>
    <row r="18" spans="2:9" ht="20.100000000000001" customHeight="1" thickBot="1">
      <c r="B18" s="25" t="s">
        <v>12</v>
      </c>
      <c r="C18" s="19">
        <v>2</v>
      </c>
      <c r="D18" s="16"/>
      <c r="E18" s="19"/>
      <c r="F18" s="16">
        <v>0</v>
      </c>
      <c r="G18" s="14"/>
      <c r="H18" s="36"/>
      <c r="I18" s="14"/>
    </row>
    <row r="19" spans="2:9" ht="20.100000000000001" customHeight="1" thickTop="1" thickBot="1">
      <c r="B19" s="27" t="s">
        <v>26</v>
      </c>
      <c r="C19" s="37">
        <f>SUM(C4:C18)</f>
        <v>7</v>
      </c>
      <c r="D19" s="38"/>
      <c r="E19" s="39"/>
      <c r="F19" s="38">
        <f>SUM(F4:F18)</f>
        <v>8</v>
      </c>
      <c r="G19" s="40">
        <f>SUM(G4:G18)</f>
        <v>6</v>
      </c>
      <c r="H19" s="41"/>
      <c r="I19" s="40"/>
    </row>
    <row r="20" spans="2:9" ht="20.100000000000001" customHeight="1" thickTop="1" thickBot="1">
      <c r="B20" s="30" t="s">
        <v>46</v>
      </c>
      <c r="C20" s="30"/>
      <c r="D20" s="30"/>
      <c r="E20" s="30"/>
      <c r="F20" s="30"/>
      <c r="G20" s="30"/>
      <c r="H20" s="30"/>
      <c r="I20" s="30"/>
    </row>
    <row r="21" spans="2:9" ht="20.100000000000001" customHeight="1" thickTop="1">
      <c r="B21" s="24" t="s">
        <v>47</v>
      </c>
      <c r="C21" s="46">
        <v>0</v>
      </c>
      <c r="D21" s="28"/>
      <c r="E21" s="10"/>
      <c r="F21" s="46">
        <v>0</v>
      </c>
      <c r="G21" s="10"/>
      <c r="H21" s="10"/>
      <c r="I21" s="10"/>
    </row>
    <row r="22" spans="2:9" ht="20.100000000000001" customHeight="1">
      <c r="B22" s="24" t="s">
        <v>48</v>
      </c>
      <c r="C22" s="47">
        <v>0</v>
      </c>
      <c r="D22" s="44"/>
      <c r="E22" s="45"/>
      <c r="F22" s="47">
        <v>0</v>
      </c>
      <c r="G22" s="47">
        <v>2</v>
      </c>
      <c r="H22" s="45"/>
      <c r="I22" s="45"/>
    </row>
    <row r="23" spans="2:9" ht="20.100000000000001" customHeight="1" thickBot="1">
      <c r="B23" s="11" t="s">
        <v>49</v>
      </c>
      <c r="C23" s="46">
        <v>0</v>
      </c>
      <c r="D23" s="28"/>
      <c r="E23" s="52"/>
      <c r="F23" s="46">
        <v>0</v>
      </c>
      <c r="G23" s="52"/>
      <c r="H23" s="52"/>
      <c r="I23" s="28"/>
    </row>
    <row r="24" spans="2:9" s="9" customFormat="1" ht="20.100000000000001" customHeight="1" thickTop="1" thickBot="1">
      <c r="B24" s="31" t="s">
        <v>26</v>
      </c>
      <c r="C24" s="48">
        <f>SUM(C21:C23)</f>
        <v>0</v>
      </c>
      <c r="D24" s="383"/>
      <c r="E24" s="383"/>
      <c r="F24" s="383"/>
      <c r="G24" s="383"/>
      <c r="H24" s="383"/>
      <c r="I24" s="383"/>
    </row>
    <row r="25" spans="2:9" ht="20.100000000000001" customHeight="1" thickTop="1" thickBot="1">
      <c r="B25" s="31" t="s">
        <v>28</v>
      </c>
      <c r="C25" s="49">
        <f>C19+C24</f>
        <v>7</v>
      </c>
      <c r="D25" s="49">
        <f t="shared" ref="D25:H25" si="0">D19+D24</f>
        <v>0</v>
      </c>
      <c r="E25" s="49">
        <f t="shared" si="0"/>
        <v>0</v>
      </c>
      <c r="F25" s="49">
        <f t="shared" si="0"/>
        <v>8</v>
      </c>
      <c r="G25" s="49">
        <f t="shared" si="0"/>
        <v>6</v>
      </c>
      <c r="H25" s="49">
        <f t="shared" si="0"/>
        <v>0</v>
      </c>
      <c r="I25" s="43"/>
    </row>
    <row r="26" spans="2:9" ht="3.75" customHeight="1" thickTop="1">
      <c r="B26" s="42" t="s">
        <v>32</v>
      </c>
    </row>
    <row r="27" spans="2:9" ht="14.25" customHeight="1">
      <c r="B27" s="369" t="s">
        <v>22</v>
      </c>
      <c r="C27" s="369"/>
      <c r="D27" s="369"/>
    </row>
    <row r="28" spans="2:9" ht="8.25" customHeight="1">
      <c r="B28" s="28"/>
    </row>
    <row r="29" spans="2:9" ht="21" customHeight="1">
      <c r="B29" s="384" t="s">
        <v>33</v>
      </c>
      <c r="C29" s="384"/>
      <c r="D29" s="34"/>
      <c r="E29" s="34"/>
      <c r="F29" s="34"/>
      <c r="G29" s="34"/>
      <c r="H29" s="35"/>
      <c r="I29" s="35"/>
    </row>
  </sheetData>
  <mergeCells count="5">
    <mergeCell ref="D24:I24"/>
    <mergeCell ref="B27:D27"/>
    <mergeCell ref="B29:C29"/>
    <mergeCell ref="B1:I1"/>
    <mergeCell ref="B2:I2"/>
  </mergeCells>
  <printOptions horizontalCentered="1"/>
  <pageMargins left="0.55118110236220474" right="0.55118110236220474" top="0.59055118110236227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8</vt:i4>
      </vt:variant>
    </vt:vector>
  </HeadingPairs>
  <TitlesOfParts>
    <vt:vector size="16" baseType="lpstr">
      <vt:lpstr>1-2 </vt:lpstr>
      <vt:lpstr>3</vt:lpstr>
      <vt:lpstr>4</vt:lpstr>
      <vt:lpstr>5</vt:lpstr>
      <vt:lpstr>6</vt:lpstr>
      <vt:lpstr>7</vt:lpstr>
      <vt:lpstr>8</vt:lpstr>
      <vt:lpstr>000</vt:lpstr>
      <vt:lpstr>'000'!Print_Area</vt:lpstr>
      <vt:lpstr>'1-2 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Nada Hadi</cp:lastModifiedBy>
  <cp:lastPrinted>2021-09-15T04:14:22Z</cp:lastPrinted>
  <dcterms:created xsi:type="dcterms:W3CDTF">2006-05-08T05:22:33Z</dcterms:created>
  <dcterms:modified xsi:type="dcterms:W3CDTF">2021-09-15T04:15:50Z</dcterms:modified>
</cp:coreProperties>
</file>